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workbookProtection workbookPassword="B6D9" lockStructure="1"/>
  <bookViews>
    <workbookView xWindow="240" yWindow="105" windowWidth="14805" windowHeight="8010"/>
  </bookViews>
  <sheets>
    <sheet name="Расчет" sheetId="2" r:id="rId1"/>
    <sheet name="Рекомендации по расчету" sheetId="1" r:id="rId2"/>
    <sheet name="Расчетные данные" sheetId="3" state="hidden" r:id="rId3"/>
  </sheets>
  <definedNames>
    <definedName name="Выбор">OFFSET('Расчетные данные'!$H$2,0,0,COUNTA('Расчетные данные'!$H:$H)-1,1)</definedName>
    <definedName name="Кратность">OFFSET('Расчетные данные'!$J$2,0,0,COUNTA('Расчетные данные'!$J:$J)-1,1)</definedName>
    <definedName name="Кратность1">OFFSET('Расчетные данные'!$M$2,0,0,COUNTA('Расчетные данные'!$M:$M)-1,1)</definedName>
    <definedName name="_xlnm.Print_Area" localSheetId="0">Расчет!$A$1:$G$31</definedName>
    <definedName name="_xlnm.Print_Area" localSheetId="1">'Рекомендации по расчету'!$A$1:$K$38</definedName>
    <definedName name="Освещенность">OFFSET('Расчетные данные'!$A$2,0,0,COUNTA('Расчетные данные'!$A:$A)-1,1)</definedName>
    <definedName name="Тяжесть_работ">OFFSET('Расчетные данные'!$E$2,0,0,COUNTA('Расчетные данные'!$E:$E)-1,1)</definedName>
  </definedNames>
  <calcPr calcId="145621"/>
</workbook>
</file>

<file path=xl/calcChain.xml><?xml version="1.0" encoding="utf-8"?>
<calcChain xmlns="http://schemas.openxmlformats.org/spreadsheetml/2006/main">
  <c r="C7" i="1" l="1"/>
  <c r="D7" i="1"/>
  <c r="E7" i="1"/>
  <c r="F7" i="1"/>
  <c r="G7" i="1"/>
  <c r="H7" i="1"/>
  <c r="I7" i="1"/>
  <c r="J7" i="1"/>
  <c r="K7" i="1"/>
  <c r="B7" i="1"/>
  <c r="P13" i="2" l="1"/>
  <c r="O22" i="2" l="1"/>
  <c r="O21" i="2"/>
  <c r="O19" i="2"/>
  <c r="R18" i="2"/>
  <c r="R17" i="2"/>
  <c r="O15" i="2"/>
  <c r="R15" i="2" s="1"/>
  <c r="O13" i="2"/>
  <c r="O12" i="2"/>
  <c r="T18" i="2" l="1"/>
  <c r="P11" i="2"/>
  <c r="R12" i="2" s="1"/>
  <c r="R13" i="2" l="1"/>
  <c r="R19" i="2" s="1"/>
  <c r="R21" i="2" s="1"/>
  <c r="R22" i="2" s="1"/>
  <c r="G23" i="2" s="1"/>
  <c r="G24" i="2" s="1"/>
  <c r="E27" i="2" l="1"/>
  <c r="E29" i="2" s="1"/>
  <c r="B27" i="2"/>
  <c r="B29" i="2" s="1"/>
</calcChain>
</file>

<file path=xl/sharedStrings.xml><?xml version="1.0" encoding="utf-8"?>
<sst xmlns="http://schemas.openxmlformats.org/spreadsheetml/2006/main" count="106" uniqueCount="95">
  <si>
    <t>Вт</t>
  </si>
  <si>
    <t>V (Объем помещения, м3)</t>
  </si>
  <si>
    <t>Освещенность помещения</t>
  </si>
  <si>
    <t>Низкая</t>
  </si>
  <si>
    <t>Средняя</t>
  </si>
  <si>
    <t>Высокая</t>
  </si>
  <si>
    <t>Освещенность</t>
  </si>
  <si>
    <t>Вт/м2 стекла</t>
  </si>
  <si>
    <t>Вт/м2 =</t>
  </si>
  <si>
    <t>qуд., Вт/м3 =</t>
  </si>
  <si>
    <t>Q1, Вт=</t>
  </si>
  <si>
    <t>qуд,Вт/м3</t>
  </si>
  <si>
    <t>Вт/чел</t>
  </si>
  <si>
    <t>Тяжесть работ</t>
  </si>
  <si>
    <t>Легкая</t>
  </si>
  <si>
    <t>Интенсивность выполняемых человеком работ</t>
  </si>
  <si>
    <t>Вт/чел=</t>
  </si>
  <si>
    <t>% от мощности</t>
  </si>
  <si>
    <t>Да</t>
  </si>
  <si>
    <t>Нет</t>
  </si>
  <si>
    <t>Выбор</t>
  </si>
  <si>
    <t>Кратность воздухообмена</t>
  </si>
  <si>
    <t>Кратность</t>
  </si>
  <si>
    <t>% увеличения</t>
  </si>
  <si>
    <t>Кратность1</t>
  </si>
  <si>
    <t>Кратность,%</t>
  </si>
  <si>
    <t xml:space="preserve">Q1, Вт = </t>
  </si>
  <si>
    <r>
      <t xml:space="preserve">Гарантированные +20 </t>
    </r>
    <r>
      <rPr>
        <sz val="11"/>
        <color theme="1"/>
        <rFont val="Calibri"/>
        <family val="2"/>
        <charset val="204"/>
      </rPr>
      <t>⁰</t>
    </r>
    <r>
      <rPr>
        <sz val="11"/>
        <color theme="1"/>
        <rFont val="Calibri"/>
        <family val="2"/>
      </rPr>
      <t>С</t>
    </r>
  </si>
  <si>
    <t>% на +20  ⁰С</t>
  </si>
  <si>
    <t>% на в.этаж</t>
  </si>
  <si>
    <t>Верхний этаж</t>
  </si>
  <si>
    <t xml:space="preserve">Q2чел,Вт = </t>
  </si>
  <si>
    <t>Q2тел, Вт=</t>
  </si>
  <si>
    <t xml:space="preserve">Q2эп, Вт = </t>
  </si>
  <si>
    <t xml:space="preserve">∑Q2 = </t>
  </si>
  <si>
    <t xml:space="preserve">Телевиз, Вт= </t>
  </si>
  <si>
    <t xml:space="preserve">∑Q1, Вт = </t>
  </si>
  <si>
    <t>1 BTU=</t>
  </si>
  <si>
    <t>кВт</t>
  </si>
  <si>
    <t>Тыс. BTU</t>
  </si>
  <si>
    <t>Расчет допустимых пределов холодопроизводительности:</t>
  </si>
  <si>
    <t>Обоснование, ед. изм.</t>
  </si>
  <si>
    <t>Значение</t>
  </si>
  <si>
    <t xml:space="preserve">ИНН 5432000470, КПП 543201001, 633132 Новосибирская область 
Мошковский район, р.п. Мошково,  ул. Западная, д.14, тел. +7 (913) 714-83-77
E-Mail: uk@114rz.ru; www.114rz.ru; www.114рз.рф 
</t>
  </si>
  <si>
    <t>Введите данные в ячейки выделенные зеленым маркером, с учетом описания и рекомендациями по расчету</t>
  </si>
  <si>
    <r>
      <rPr>
        <b/>
        <sz val="11"/>
        <color theme="1"/>
        <rFont val="Calibri"/>
        <family val="2"/>
        <charset val="204"/>
        <scheme val="minor"/>
      </rPr>
      <t>S</t>
    </r>
    <r>
      <rPr>
        <sz val="11"/>
        <color theme="1"/>
        <rFont val="Calibri"/>
        <family val="2"/>
        <scheme val="minor"/>
      </rPr>
      <t xml:space="preserve"> - Площадь помещения, </t>
    </r>
    <r>
      <rPr>
        <b/>
        <sz val="11"/>
        <color theme="1"/>
        <rFont val="Calibri"/>
        <family val="2"/>
        <charset val="204"/>
        <scheme val="minor"/>
      </rPr>
      <t>м2</t>
    </r>
  </si>
  <si>
    <r>
      <rPr>
        <b/>
        <sz val="11"/>
        <color theme="1"/>
        <rFont val="Calibri"/>
        <family val="2"/>
        <charset val="204"/>
        <scheme val="minor"/>
      </rPr>
      <t>h</t>
    </r>
    <r>
      <rPr>
        <sz val="11"/>
        <color theme="1"/>
        <rFont val="Calibri"/>
        <family val="2"/>
        <scheme val="minor"/>
      </rPr>
      <t xml:space="preserve"> - Высота потолков, </t>
    </r>
    <r>
      <rPr>
        <b/>
        <sz val="11"/>
        <color theme="1"/>
        <rFont val="Calibri"/>
        <family val="2"/>
        <charset val="204"/>
        <scheme val="minor"/>
      </rPr>
      <t>м</t>
    </r>
  </si>
  <si>
    <r>
      <t xml:space="preserve">Площадь остекления, </t>
    </r>
    <r>
      <rPr>
        <b/>
        <sz val="11"/>
        <color theme="1"/>
        <rFont val="Calibri"/>
        <family val="2"/>
        <charset val="204"/>
        <scheme val="minor"/>
      </rPr>
      <t>м2</t>
    </r>
  </si>
  <si>
    <r>
      <t xml:space="preserve">Кол-во людей, </t>
    </r>
    <r>
      <rPr>
        <b/>
        <sz val="11"/>
        <color theme="1"/>
        <rFont val="Calibri"/>
        <family val="2"/>
        <charset val="204"/>
        <scheme val="minor"/>
      </rPr>
      <t>шт</t>
    </r>
  </si>
  <si>
    <r>
      <t xml:space="preserve">Кол-во компьютеров, </t>
    </r>
    <r>
      <rPr>
        <b/>
        <sz val="11"/>
        <color theme="1"/>
        <rFont val="Calibri"/>
        <family val="2"/>
        <charset val="204"/>
        <scheme val="minor"/>
      </rPr>
      <t>шт</t>
    </r>
  </si>
  <si>
    <r>
      <t xml:space="preserve">Кол-во телевизоров, </t>
    </r>
    <r>
      <rPr>
        <b/>
        <sz val="11"/>
        <color theme="1"/>
        <rFont val="Calibri"/>
        <family val="2"/>
        <charset val="204"/>
        <scheme val="minor"/>
      </rPr>
      <t>шт</t>
    </r>
  </si>
  <si>
    <r>
      <t xml:space="preserve">Требуемая расчетная мощность системы, </t>
    </r>
    <r>
      <rPr>
        <b/>
        <sz val="11"/>
        <color theme="1"/>
        <rFont val="Calibri"/>
        <family val="2"/>
        <charset val="204"/>
        <scheme val="minor"/>
      </rPr>
      <t>Вт</t>
    </r>
    <r>
      <rPr>
        <sz val="11"/>
        <color theme="1"/>
        <rFont val="Calibri"/>
        <family val="2"/>
        <scheme val="minor"/>
      </rPr>
      <t>:</t>
    </r>
  </si>
  <si>
    <r>
      <t xml:space="preserve">Требуемая расчетная мощность системы, </t>
    </r>
    <r>
      <rPr>
        <b/>
        <sz val="11"/>
        <color theme="1"/>
        <rFont val="Calibri"/>
        <family val="2"/>
        <charset val="204"/>
        <scheme val="minor"/>
      </rPr>
      <t>кВт</t>
    </r>
    <r>
      <rPr>
        <sz val="11"/>
        <color theme="1"/>
        <rFont val="Calibri"/>
        <family val="2"/>
        <scheme val="minor"/>
      </rPr>
      <t>:</t>
    </r>
  </si>
  <si>
    <t>ВНИМАНИЕ!!! ООО "УК "114 ремонтный завод" не несет ответственности за правильность выполненного Вами расчета, данная программа расчета носит информативный характер. Все расчеты должны выполняться квалифицированными специалистами.</t>
  </si>
  <si>
    <t>&lt; Qрасч, кВт &lt;</t>
  </si>
  <si>
    <t>Общество с ограниченной ответственностью                                                           «Управляющая компания «114 ремонтный завод»</t>
  </si>
  <si>
    <t>Маркировка моделей сплит-систем</t>
  </si>
  <si>
    <t>Основные типоразмеры настенных (бытовых) сплит-систем (тыс. BTU) и соответствующие им значения холодопроизводительности (кВт)</t>
  </si>
  <si>
    <t>Расчет холодопроизводительности СКВ</t>
  </si>
  <si>
    <t>В отличие от системы отопления - где при теплотехническом расчете необходимо определить величину теплопотерь, для последующего ее восполнения, в системе кондиционирования задача диаметральна - цель определить величину теплопоступлений в теплый период года.</t>
  </si>
  <si>
    <r>
      <rPr>
        <b/>
        <sz val="11"/>
        <color rgb="FF002060"/>
        <rFont val="Calibri"/>
        <family val="2"/>
        <charset val="204"/>
        <scheme val="minor"/>
      </rPr>
      <t>Внимание!</t>
    </r>
    <r>
      <rPr>
        <sz val="11"/>
        <color rgb="FF002060"/>
        <rFont val="Calibri"/>
        <family val="2"/>
        <scheme val="minor"/>
      </rPr>
      <t xml:space="preserve"> Калькулятор подбора разработан специалистами ООО "УК "114 ремонтный завод" и является интеллектуальной собственностью компании, запрещено к перепродаже, копированию, только для личного использования.  Распространяется бесплатно через официальный сайт компании.</t>
    </r>
  </si>
  <si>
    <t>Q1=V*qуд., где</t>
  </si>
  <si>
    <t>2. теплопоступления за счет находящихся в нем электроприборов и оргтехники Q2.</t>
  </si>
  <si>
    <t>3. теплопоступления от находящихся в помещении людей Q3</t>
  </si>
  <si>
    <r>
      <t xml:space="preserve">Чаще всего при расчете принимается:
Для квартир и офисных помещений
1 человек - 100-120 Вт
Для помещений где человек занимается физическим трудом (например ресторан):
1 человек - 150-300 Вт.
</t>
    </r>
    <r>
      <rPr>
        <b/>
        <sz val="11"/>
        <color rgb="FF7030A0"/>
        <rFont val="Calibri"/>
        <family val="2"/>
        <charset val="204"/>
        <scheme val="minor"/>
      </rPr>
      <t>В программе необходимо указать:</t>
    </r>
    <r>
      <rPr>
        <sz val="11"/>
        <color theme="1"/>
        <rFont val="Calibri"/>
        <family val="2"/>
        <scheme val="minor"/>
      </rPr>
      <t xml:space="preserve"> кол-во людей которые одновременно могут находиться в помещении, а также интенсивность  выполняемых работ: </t>
    </r>
    <r>
      <rPr>
        <b/>
        <sz val="11"/>
        <color theme="1"/>
        <rFont val="Calibri"/>
        <family val="2"/>
        <charset val="204"/>
        <scheme val="minor"/>
      </rPr>
      <t>легкая</t>
    </r>
    <r>
      <rPr>
        <sz val="11"/>
        <color theme="1"/>
        <rFont val="Calibri"/>
        <family val="2"/>
        <scheme val="minor"/>
      </rPr>
      <t xml:space="preserve"> - положение сидя, либо состояние отдыха; </t>
    </r>
    <r>
      <rPr>
        <b/>
        <sz val="11"/>
        <color theme="1"/>
        <rFont val="Calibri"/>
        <family val="2"/>
        <charset val="204"/>
        <scheme val="minor"/>
      </rPr>
      <t>средняя</t>
    </r>
    <r>
      <rPr>
        <sz val="11"/>
        <color theme="1"/>
        <rFont val="Calibri"/>
        <family val="2"/>
        <scheme val="minor"/>
      </rPr>
      <t xml:space="preserve"> - положение стоя, либо легкое движение; </t>
    </r>
    <r>
      <rPr>
        <b/>
        <sz val="11"/>
        <color theme="1"/>
        <rFont val="Calibri"/>
        <family val="2"/>
        <charset val="204"/>
        <scheme val="minor"/>
      </rPr>
      <t>высокая</t>
    </r>
    <r>
      <rPr>
        <sz val="11"/>
        <color theme="1"/>
        <rFont val="Calibri"/>
        <family val="2"/>
        <scheme val="minor"/>
      </rPr>
      <t xml:space="preserve"> - тяжелая работа, либо спокойный танец, остальные параметры будут учтены автоматически.</t>
    </r>
  </si>
  <si>
    <t>К ∑Q прибавляются 20% на неучтенные теплопоступления:            ∑Q = (Q1+Q2+Q3)*1,2 (Вт)</t>
  </si>
  <si>
    <t>Общие теплопоступления ∑Q будут определяться по формуле:  ∑Q = Q1+Q2+Q3 (Вт)</t>
  </si>
  <si>
    <t>Предполагаемый номер сплит-системы (тыс. BTU):</t>
  </si>
  <si>
    <t>&lt; тыс. BTU &lt;</t>
  </si>
  <si>
    <t>Учет дополнительных параметров при расчете мощности сплит-систем.</t>
  </si>
  <si>
    <r>
      <rPr>
        <b/>
        <sz val="11"/>
        <color rgb="FF000000"/>
        <rFont val="Calibri"/>
        <family val="2"/>
        <charset val="204"/>
      </rPr>
      <t>Пример:</t>
    </r>
    <r>
      <rPr>
        <sz val="11"/>
        <color rgb="FF000000"/>
        <rFont val="Calibri"/>
        <family val="2"/>
        <charset val="204"/>
      </rPr>
      <t xml:space="preserve"> сплит-система номер 07, соответствует 7000 BTU/час = 7000*0,293 = 2051 Вт = 2,1 кВт; второй вариант: номер сплит-системы 07, соответственно: 7*0,293 = 2,1 кВт. </t>
    </r>
  </si>
  <si>
    <t>Гарантированный режим работы системы на поддержание температуры в помещении +20 ⁰С.</t>
  </si>
  <si>
    <r>
      <rPr>
        <b/>
        <sz val="11"/>
        <color rgb="FF7030A0"/>
        <rFont val="Calibri"/>
        <family val="2"/>
        <charset val="204"/>
        <scheme val="minor"/>
      </rPr>
      <t xml:space="preserve">В программе необходимо выбрать: </t>
    </r>
    <r>
      <rPr>
        <sz val="11"/>
        <color theme="1"/>
        <rFont val="Calibri"/>
        <family val="2"/>
        <scheme val="minor"/>
      </rPr>
      <t>раздел - "гарантированные +20 ⁰С": "Да" в случае если данный режим работы необходим, "Нет" - если в нем нет необходимости.</t>
    </r>
  </si>
  <si>
    <t>Большая площадь остекления.</t>
  </si>
  <si>
    <r>
      <t xml:space="preserve">При типовом расчете используется усредненное значение на теплопоступления от солнечной радиации  1кВт на 10 м2 (остекления) или 100 Вт на 1 м2 (остекления).
В типовом расчете учтено 2,0 м2 остекления, в случае если площадь остекления больше среднего значения, необходимо увеличить Q1 в зависимости от добавочной площади остекления, на каждый добавочный м2 остекления необходимо добавить:
</t>
    </r>
    <r>
      <rPr>
        <sz val="11"/>
        <color theme="1"/>
        <rFont val="Calibri"/>
        <family val="2"/>
        <charset val="204"/>
      </rPr>
      <t xml:space="preserve">• </t>
    </r>
    <r>
      <rPr>
        <sz val="11"/>
        <color theme="1"/>
        <rFont val="Calibri"/>
        <family val="2"/>
        <scheme val="minor"/>
      </rPr>
      <t>250-300 Вт - для сильного освещения;
• 150-200 Вт - для среднего значения;
• 100 Вт         - для низкой освещенности.
В данном случае мощность СКВ может увеличиться на 10-15 %.</t>
    </r>
  </si>
  <si>
    <t>Верхний этаж.</t>
  </si>
  <si>
    <t>Если квартира располагается непосредственно под кровлей (необходимо учитывать для коттеджей, частных домов), то в помещение будет попадать дополнительное тепло через ограждающую конструкцию, а именно кровлю. В этом случае Q1 необходимо увеличить на 10-20% в зависимости от угла наклона крыши, цвета крыши.
Для светлой двускатной крыши 10 %, для горизонтальной (плоской) кровли темного цвета 20 % (в программе применен средний процент 15%)</t>
  </si>
  <si>
    <r>
      <rPr>
        <b/>
        <sz val="11"/>
        <color rgb="FF7030A0"/>
        <rFont val="Calibri"/>
        <family val="2"/>
        <charset val="204"/>
        <scheme val="minor"/>
      </rPr>
      <t xml:space="preserve">В программе: </t>
    </r>
    <r>
      <rPr>
        <sz val="11"/>
        <color theme="1"/>
        <rFont val="Calibri"/>
        <family val="2"/>
        <scheme val="minor"/>
      </rPr>
      <t>необходимо выбрать в разделе "верхний этаж": "Да" либо "Нет" в зависимости от Ваших условий.</t>
    </r>
  </si>
  <si>
    <t>Упрощенный метод расчета сплит-систем (на основании этого метода, с учетом поправок, создан настоящий калькулятор)</t>
  </si>
  <si>
    <t>Расчет СКВ достаточно трудоемкий процесс, включающий в себя множество факторов которые необходимо учесть. В связи с чем была создана упрощенная методика для расчета систем кондиционирования на базе сплит-систем, также кондиционеров моноблочного исполнения.
Для подбора кондиционера по холодопроизводительности необходимо осуществить расчет теплопоступлений через ограждающие конструкции, от: солнечной радиации, освещения, людей, электроприборов и оргтехники.</t>
  </si>
  <si>
    <t>Типовой расчет в большинстве случаев даст достаточно точные результаты, но стоит принять во внимание также те факторы, которые не учтены в типовом расчете, их желательно также учитывать при рассчете холодопроизводительности системы.</t>
  </si>
  <si>
    <t>Методика расчета, описанная выше, подразумевает под собой, что кондиционер работает при закрытых окнах (как предусмотрено заводом изготовителем), и подмеса теплого воздуха с улицы не происходит. Хотя порой это необходимо (особенно в офисах и квартирах, где отсутствует приточная вентиляция).
В отличие от приточной вентиляции, чтобы рассчитать количество тепла попадаемое в помещение через открытое окно, можно воспользоваться формулами расчета инфильтрации приведенными выше, но данный расчет в этой ситуации будет достаточно сложен (ведь нельзя точно сказать какой будет скорость воздухообмена, как сильно будет открыто окно и т.п.).
Можно рассмотреть вариант, что окно постоянно приоткрыто в режим проветривания + постоянно работает кондиционер.
Не стоит забывать работа кондиционера с открытым окном не предусмотрена и нельзя на 100% гарантировать эффективность такой работы.</t>
  </si>
  <si>
    <t>Если всеже такой вариант необходим, то следует учесть следующее:
• Q1 должна быть увеличена на 20-25%, для компенсации количества тепла поступающего при проветривании с наружным воздухом, данное число получено при параметрах наружного воздуха (температура/влажность) 33 ⁰С / 50 %, температура внутреннего воздуха 22 ⁰С, кратность воздухообмена однократная. При увеличении кратности воздухообмена, будет увеличен процент увеличения мощности Q1. Например при 2-х кратном воздухообмене рекомендуется увеличить Q1 на 40-45 %, при 3-х кратном воздухообмене (в случае если открыть окно и дверь - сквозняк) Q1 стоит увеличить на 65 %. 
• возрастет стоимость сплит-системы;
• возрастут затраты на электроэнергию до 35 % (при использовании обычной сплит-системы) на 10-15% при использовании инверторной сплит-системы;</t>
  </si>
  <si>
    <t>• в некоторых случаях увеличения температуры наружного воздуха или увеличения кратности воздухообмена, окно придется прикрыть либо закрыть вовсе;
• для такого режима рекомендуется применять инверторные сплит-системы, т.к. в случае применения систем on/off уровень комфорта будет снижен, возможно продувание находящихся в помещении людей (частые простуды), увеличиваются потери на электроэнергию.
Мы же, по возможности, рекомендуем избегать применения такого режима работы сплит-систем, для этого можно установить сплит-систему с мембранным генератором кислорода, которые также могут обеспечивать приток свежего воздуха с улицы, из минусов такой системы - не большой выбор по мощности обычно это чаще всего модели №9 и №12 (2,6 кВт и 3,5 кВт соответственно), либо использовать кассетные             сплит-системы с возможностью организации притока наружного воздуха через внутренний блок. Но окончательное решение по установки той или иной системы можно принять только на основании технико-экономического обоснования выполненного квалифицированными специалистами.</t>
  </si>
  <si>
    <t>Учет вентиляции - подмеса свежего воздуха в случае приоткрытого окна (для организации притока свежего воздуха).</t>
  </si>
  <si>
    <r>
      <rPr>
        <b/>
        <sz val="11"/>
        <color rgb="FF7030A0"/>
        <rFont val="Calibri"/>
        <family val="2"/>
        <charset val="204"/>
        <scheme val="minor"/>
      </rPr>
      <t>В программе необходимо выбрать:</t>
    </r>
    <r>
      <rPr>
        <sz val="11"/>
        <color theme="1"/>
        <rFont val="Calibri"/>
        <family val="2"/>
        <scheme val="minor"/>
      </rPr>
      <t xml:space="preserve"> раздел - "учитывать вентиляцию" : "Да" - в случае если учитывать - в этом случае необходимо указать кратность воздухообмена (какое кол-во раз в помещении полностью сменится воздух за 1 час) от 0,5 до 3, рекомендуемые значения от 1 до 3;    "Нет" - в случае если учитывать данный параметр нет необходимости, кратность воздухообмена в данном случае должа равняться - "0".</t>
    </r>
  </si>
  <si>
    <t>Стандартный расчет СКВ выполняется на поддержание параметров внутреннего воздуха 24-26  ⁰С - которые являются комфортными для большинства людей, но в некоторых случаях необходимо чтобы система была способна поддерживать температуру внутри помещения +20 ⁰С (например для помещений серверных, либо если это значение является температурой комфорта для находящихся в помещении людей). Температура наружного воздуха в типовом расчете соответствует СНиП 23-01-99* (Свод правил - СП 131.13330.2012 - актуализированная версия) "Строительная климатология" - для г. Новосибирска средняя максимальная температура воздуха наиболее теплого месяца составляет +25,4  ⁰С. 
В связи с тем что расчет производится с небольшим запасом мощности, то в реальности кондиционер сможет выдавать параметры +20 ⁰С, до температуры наружного воздуха +30 ⁰С, но при повышении температуры наружного воздуха система уже не будет справляться. Поэтому для обеспечения такого режима работы рекомендуется увеличить мощность Q1 на 25-30%. (в программе принимается значение 25%)</t>
  </si>
  <si>
    <r>
      <rPr>
        <b/>
        <sz val="11"/>
        <color rgb="FF7030A0"/>
        <rFont val="Calibri"/>
        <family val="2"/>
        <charset val="204"/>
        <scheme val="minor"/>
      </rPr>
      <t xml:space="preserve">В программе: </t>
    </r>
    <r>
      <rPr>
        <b/>
        <sz val="11"/>
        <color theme="1"/>
        <rFont val="Calibri"/>
        <family val="2"/>
        <charset val="204"/>
        <scheme val="minor"/>
      </rPr>
      <t>необходимо ввести площадь остекления в м2, параметр "Освещенность помещения":выбран ранее в соответствии с п.1 настоящего документа</t>
    </r>
  </si>
  <si>
    <t>1. теплопоступления через ограждающие конструкции Q1, которые рассчитываются по формуле:</t>
  </si>
  <si>
    <r>
      <rPr>
        <b/>
        <sz val="11"/>
        <color rgb="FFFF0000"/>
        <rFont val="Calibri"/>
        <family val="2"/>
        <charset val="204"/>
        <scheme val="minor"/>
      </rPr>
      <t>Мощность выбираемого кондиционера</t>
    </r>
    <r>
      <rPr>
        <b/>
        <sz val="11"/>
        <rFont val="Calibri"/>
        <family val="2"/>
        <charset val="204"/>
        <scheme val="minor"/>
      </rPr>
      <t xml:space="preserve"> </t>
    </r>
    <r>
      <rPr>
        <sz val="11"/>
        <rFont val="Calibri"/>
        <family val="2"/>
        <charset val="204"/>
        <scheme val="minor"/>
      </rPr>
      <t>должна лежать в пределах</t>
    </r>
    <r>
      <rPr>
        <b/>
        <sz val="11"/>
        <rFont val="Calibri"/>
        <family val="2"/>
        <charset val="204"/>
        <scheme val="minor"/>
      </rPr>
      <t xml:space="preserve"> </t>
    </r>
    <r>
      <rPr>
        <b/>
        <sz val="11"/>
        <color rgb="FFFF0000"/>
        <rFont val="Calibri"/>
        <family val="2"/>
        <charset val="204"/>
        <scheme val="minor"/>
      </rPr>
      <t>от -5 % до +15% расчетной мощности ∑Q</t>
    </r>
    <r>
      <rPr>
        <b/>
        <sz val="11"/>
        <rFont val="Calibri"/>
        <family val="2"/>
        <charset val="204"/>
        <scheme val="minor"/>
      </rPr>
      <t xml:space="preserve">, </t>
    </r>
    <r>
      <rPr>
        <sz val="11"/>
        <rFont val="Calibri"/>
        <family val="2"/>
        <charset val="204"/>
        <scheme val="minor"/>
      </rPr>
      <t xml:space="preserve">отрицательное значение не желательно.                                                                                                                                                                                                         </t>
    </r>
    <r>
      <rPr>
        <b/>
        <sz val="11"/>
        <rFont val="Calibri"/>
        <family val="2"/>
        <charset val="204"/>
        <scheme val="minor"/>
      </rPr>
      <t xml:space="preserve">                                                                                </t>
    </r>
    <r>
      <rPr>
        <b/>
        <sz val="11"/>
        <color rgb="FF7030A0"/>
        <rFont val="Calibri"/>
        <family val="2"/>
        <charset val="204"/>
        <scheme val="minor"/>
      </rPr>
      <t>В программе данные параметры учитываются автоматически:</t>
    </r>
    <r>
      <rPr>
        <b/>
        <sz val="11"/>
        <rFont val="Calibri"/>
        <family val="2"/>
        <charset val="204"/>
        <scheme val="minor"/>
      </rPr>
      <t xml:space="preserve"> </t>
    </r>
    <r>
      <rPr>
        <sz val="11"/>
        <rFont val="Calibri"/>
        <family val="2"/>
        <charset val="204"/>
        <scheme val="minor"/>
      </rPr>
      <t xml:space="preserve">в разделе - расчет пределов холодопроизводительности, также программа высчитывает пределы в </t>
    </r>
    <r>
      <rPr>
        <b/>
        <sz val="11"/>
        <rFont val="Calibri"/>
        <family val="2"/>
        <charset val="204"/>
        <scheme val="minor"/>
      </rPr>
      <t>тыс.BTU</t>
    </r>
    <r>
      <rPr>
        <sz val="11"/>
        <rFont val="Calibri"/>
        <family val="2"/>
        <charset val="204"/>
        <scheme val="minor"/>
      </rPr>
      <t xml:space="preserve"> , при получении этих данных необходимо выбрать установку номер и холодопроизводительность которой будет лежать в этих пределах - для чего можно воспользоваться таблицей приведенной выше "Основные типоразмеры настенных (бытовых) сплит-систем (тыс. BTU) и соответствующие им значения холодопроизводительности (кВт)", выбрав ближайщую по мощности систему к тому или иному пределу.</t>
    </r>
  </si>
  <si>
    <t>Чаще всего производители для маркировки своих сплит-систем используют величину холодопроизводительности системы не в Вт, а в BTU       (БТЕ - британская термическая единица, англ. British thermal unit). BTU - определяется, как количество тепла необходимое, чтобы увеличить температуру одного фунта воды на один градус по Фарингейту, для жителей нашей страны это не самая удобная система мер. Как известно из  истории кондиционирования, эпоха зарождения климатической техники в том виде каком мы ее знаем сейчас, началась на территории США, где используется именно  Британская система исчисления.   1 BTU/час = 0,2930710701722 Вт, соответственно 1000 BTU =293 Вт = 0,293 кВт. Теперь более понятна нумерация сплит-систем, ведь номер сплит-системы соответствует количеству тысяч BTU/час, например сплит-система                  № 07 = 7000 BTU/час; № 09 = 9000 BTU/час.</t>
  </si>
  <si>
    <r>
      <rPr>
        <b/>
        <sz val="11"/>
        <color theme="1"/>
        <rFont val="Calibri"/>
        <family val="2"/>
        <charset val="204"/>
        <scheme val="minor"/>
      </rPr>
      <t>V= S*h</t>
    </r>
    <r>
      <rPr>
        <sz val="11"/>
        <color theme="1"/>
        <rFont val="Calibri"/>
        <family val="2"/>
        <scheme val="minor"/>
      </rPr>
      <t xml:space="preserve"> - объем охлаждаемого помещения;
</t>
    </r>
    <r>
      <rPr>
        <b/>
        <sz val="11"/>
        <color theme="1"/>
        <rFont val="Calibri"/>
        <family val="2"/>
        <charset val="204"/>
        <scheme val="minor"/>
      </rPr>
      <t>S</t>
    </r>
    <r>
      <rPr>
        <sz val="11"/>
        <color theme="1"/>
        <rFont val="Calibri"/>
        <family val="2"/>
        <scheme val="minor"/>
      </rPr>
      <t xml:space="preserve"> - площадь помещения;
</t>
    </r>
    <r>
      <rPr>
        <b/>
        <sz val="11"/>
        <color theme="1"/>
        <rFont val="Calibri"/>
        <family val="2"/>
        <charset val="204"/>
        <scheme val="minor"/>
      </rPr>
      <t>h</t>
    </r>
    <r>
      <rPr>
        <sz val="11"/>
        <color theme="1"/>
        <rFont val="Calibri"/>
        <family val="2"/>
        <scheme val="minor"/>
      </rPr>
      <t xml:space="preserve"> - высота помещения.
</t>
    </r>
    <r>
      <rPr>
        <b/>
        <sz val="11"/>
        <color theme="1"/>
        <rFont val="Calibri"/>
        <family val="2"/>
        <charset val="204"/>
        <scheme val="minor"/>
      </rPr>
      <t>qуд.</t>
    </r>
    <r>
      <rPr>
        <sz val="11"/>
        <color theme="1"/>
        <rFont val="Calibri"/>
        <family val="2"/>
        <scheme val="minor"/>
      </rPr>
      <t xml:space="preserve"> - удельная тепловая нагрузка, принимается в соответствии со степенью освещенности помещения:
</t>
    </r>
    <r>
      <rPr>
        <b/>
        <sz val="11"/>
        <color theme="1"/>
        <rFont val="Calibri"/>
        <family val="2"/>
        <charset val="204"/>
        <scheme val="minor"/>
      </rPr>
      <t>низкая:</t>
    </r>
    <r>
      <rPr>
        <sz val="11"/>
        <color theme="1"/>
        <rFont val="Calibri"/>
        <family val="2"/>
        <scheme val="minor"/>
      </rPr>
      <t xml:space="preserve">    30-35 Вт/м3 - если нет солнца в помещении (северо-восток, северо-запад);
</t>
    </r>
    <r>
      <rPr>
        <b/>
        <sz val="11"/>
        <color theme="1"/>
        <rFont val="Calibri"/>
        <family val="2"/>
        <charset val="204"/>
        <scheme val="minor"/>
      </rPr>
      <t>средняя:</t>
    </r>
    <r>
      <rPr>
        <sz val="11"/>
        <color theme="1"/>
        <rFont val="Calibri"/>
        <family val="2"/>
        <scheme val="minor"/>
      </rPr>
      <t xml:space="preserve"> 35 Вт/м3 - среднее значение (юг, юго-восток, юго-запад);
</t>
    </r>
    <r>
      <rPr>
        <b/>
        <sz val="11"/>
        <color theme="1"/>
        <rFont val="Calibri"/>
        <family val="2"/>
        <charset val="204"/>
        <scheme val="minor"/>
      </rPr>
      <t>высокая:</t>
    </r>
    <r>
      <rPr>
        <sz val="11"/>
        <color theme="1"/>
        <rFont val="Calibri"/>
        <family val="2"/>
        <scheme val="minor"/>
      </rPr>
      <t xml:space="preserve"> 35-40 Вт/м3 - большой процент остекления с солнечной стороны (восток, запад).                                                                                                                           </t>
    </r>
    <r>
      <rPr>
        <b/>
        <sz val="11"/>
        <color rgb="FF7030A0"/>
        <rFont val="Calibri"/>
        <family val="2"/>
        <charset val="204"/>
        <scheme val="minor"/>
      </rPr>
      <t>В программе расчета необходимо выбрать значение:</t>
    </r>
    <r>
      <rPr>
        <sz val="11"/>
        <color theme="1"/>
        <rFont val="Calibri"/>
        <family val="2"/>
        <scheme val="minor"/>
      </rPr>
      <t xml:space="preserve"> низкая, средняя, высокая - в этом случае параметры удельной тепловой нагрузки будут учтены автоматически. Также необходимо указать значения </t>
    </r>
    <r>
      <rPr>
        <b/>
        <sz val="11"/>
        <color theme="1"/>
        <rFont val="Calibri"/>
        <family val="2"/>
        <charset val="204"/>
        <scheme val="minor"/>
      </rPr>
      <t xml:space="preserve"> S </t>
    </r>
    <r>
      <rPr>
        <sz val="11"/>
        <color theme="1"/>
        <rFont val="Calibri"/>
        <family val="2"/>
        <charset val="204"/>
        <scheme val="minor"/>
      </rPr>
      <t xml:space="preserve">- площадь помещения в </t>
    </r>
    <r>
      <rPr>
        <b/>
        <sz val="11"/>
        <color theme="1"/>
        <rFont val="Calibri"/>
        <family val="2"/>
        <charset val="204"/>
        <scheme val="minor"/>
      </rPr>
      <t>м2</t>
    </r>
    <r>
      <rPr>
        <sz val="11"/>
        <color theme="1"/>
        <rFont val="Calibri"/>
        <family val="2"/>
        <charset val="204"/>
        <scheme val="minor"/>
      </rPr>
      <t xml:space="preserve">; </t>
    </r>
    <r>
      <rPr>
        <b/>
        <sz val="11"/>
        <color theme="1"/>
        <rFont val="Calibri"/>
        <family val="2"/>
        <charset val="204"/>
        <scheme val="minor"/>
      </rPr>
      <t>h</t>
    </r>
    <r>
      <rPr>
        <sz val="11"/>
        <color theme="1"/>
        <rFont val="Calibri"/>
        <family val="2"/>
        <charset val="204"/>
        <scheme val="minor"/>
      </rPr>
      <t xml:space="preserve"> - высота помещения в </t>
    </r>
    <r>
      <rPr>
        <b/>
        <sz val="11"/>
        <color theme="1"/>
        <rFont val="Calibri"/>
        <family val="2"/>
        <charset val="204"/>
        <scheme val="minor"/>
      </rPr>
      <t>м</t>
    </r>
    <r>
      <rPr>
        <sz val="11"/>
        <color theme="1"/>
        <rFont val="Calibri"/>
        <family val="2"/>
        <charset val="204"/>
        <scheme val="minor"/>
      </rPr>
      <t>.</t>
    </r>
  </si>
  <si>
    <r>
      <t xml:space="preserve">Суммарная электрическая мощность другой бытовой техники, </t>
    </r>
    <r>
      <rPr>
        <b/>
        <sz val="11"/>
        <color theme="1"/>
        <rFont val="Calibri"/>
        <family val="2"/>
        <charset val="204"/>
        <scheme val="minor"/>
      </rPr>
      <t>Вт</t>
    </r>
  </si>
  <si>
    <r>
      <t xml:space="preserve">В среднем принимается 300 Вт на 1 компьютер, 200 Вт на 1 телевизор, либо 30% от мощности электрооборудования (плиты, телевизоры, производственное оборудование и т.п.);                                                                                                                                                                                                                                                                                                                                  </t>
    </r>
    <r>
      <rPr>
        <b/>
        <sz val="11"/>
        <color rgb="FF7030A0"/>
        <rFont val="Calibri"/>
        <family val="2"/>
        <charset val="204"/>
        <scheme val="minor"/>
      </rPr>
      <t>В программе расчета необходимо указать:</t>
    </r>
    <r>
      <rPr>
        <sz val="11"/>
        <color theme="1"/>
        <rFont val="Calibri"/>
        <family val="2"/>
        <scheme val="minor"/>
      </rPr>
      <t xml:space="preserve">  кол-во компьютеров, телевизоров, а также суммарную электрическую мощность другой электрической бытовой техники находящейся в помещении в </t>
    </r>
    <r>
      <rPr>
        <b/>
        <sz val="11"/>
        <color theme="1"/>
        <rFont val="Calibri"/>
        <family val="2"/>
        <charset val="204"/>
        <scheme val="minor"/>
      </rPr>
      <t>Вт</t>
    </r>
    <r>
      <rPr>
        <sz val="11"/>
        <color theme="1"/>
        <rFont val="Calibri"/>
        <family val="2"/>
        <scheme val="minor"/>
      </rPr>
      <t xml:space="preserve">.                                                                                                                                                                                                                             </t>
    </r>
  </si>
  <si>
    <t>Учитывать вентиляцию (через открытое окно)</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</si>
</sst>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25"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11"/>
      <color theme="1"/>
      <name val="Calibri"/>
      <family val="2"/>
      <charset val="204"/>
    </font>
    <font>
      <sz val="11"/>
      <color theme="1"/>
      <name val="Calibri"/>
      <family val="2"/>
    </font>
    <font>
      <b/>
      <sz val="11"/>
      <color theme="1"/>
      <name val="Calibri"/>
      <family val="2"/>
      <charset val="204"/>
    </font>
    <font>
      <b/>
      <sz val="10"/>
      <name val="Arial Cyr"/>
      <charset val="204"/>
    </font>
    <font>
      <sz val="11"/>
      <name val="Arial"/>
      <family val="2"/>
      <charset val="204"/>
    </font>
    <font>
      <b/>
      <sz val="14"/>
      <name val="Calibri"/>
      <family val="2"/>
      <charset val="204"/>
    </font>
    <font>
      <b/>
      <sz val="12"/>
      <name val="Calibri"/>
      <family val="2"/>
      <charset val="204"/>
      <scheme val="minor"/>
    </font>
    <font>
      <b/>
      <sz val="11"/>
      <color rgb="FFFF0000"/>
      <name val="Calibri"/>
      <family val="2"/>
      <charset val="204"/>
      <scheme val="minor"/>
    </font>
    <font>
      <b/>
      <sz val="11"/>
      <name val="Calibri"/>
      <family val="2"/>
      <charset val="204"/>
      <scheme val="minor"/>
    </font>
    <font>
      <b/>
      <sz val="12"/>
      <color theme="1"/>
      <name val="Calibri"/>
      <family val="2"/>
      <charset val="204"/>
      <scheme val="minor"/>
    </font>
    <font>
      <sz val="11"/>
      <color rgb="FF002060"/>
      <name val="Calibri"/>
      <family val="2"/>
      <scheme val="minor"/>
    </font>
    <font>
      <sz val="11"/>
      <name val="Calibri"/>
      <family val="2"/>
      <charset val="204"/>
      <scheme val="minor"/>
    </font>
    <font>
      <b/>
      <sz val="11"/>
      <color rgb="FF002060"/>
      <name val="Calibri"/>
      <family val="2"/>
      <charset val="204"/>
      <scheme val="minor"/>
    </font>
    <font>
      <sz val="11"/>
      <color rgb="FF002060"/>
      <name val="Calibri"/>
      <family val="2"/>
      <charset val="204"/>
      <scheme val="minor"/>
    </font>
    <font>
      <b/>
      <sz val="11"/>
      <color rgb="FF7030A0"/>
      <name val="Calibri"/>
      <family val="2"/>
      <charset val="204"/>
      <scheme val="minor"/>
    </font>
    <font>
      <sz val="11"/>
      <name val="Calibri"/>
      <family val="2"/>
      <charset val="204"/>
    </font>
    <font>
      <sz val="11"/>
      <color rgb="FF000000"/>
      <name val="Calibri"/>
      <family val="2"/>
      <charset val="204"/>
    </font>
    <font>
      <b/>
      <sz val="12"/>
      <color rgb="FF002060"/>
      <name val="Calibri"/>
      <family val="2"/>
      <charset val="204"/>
    </font>
    <font>
      <b/>
      <sz val="11"/>
      <color rgb="FF000000"/>
      <name val="Calibri"/>
      <family val="2"/>
      <charset val="204"/>
    </font>
  </fonts>
  <fills count="8">
    <fill>
      <patternFill patternType="none"/>
    </fill>
    <fill>
      <patternFill patternType="gray125"/>
    </fill>
    <fill>
      <patternFill patternType="solid">
        <fgColor rgb="FF92D05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ck">
        <color rgb="FFFF0000"/>
      </left>
      <right/>
      <top style="thick">
        <color rgb="FFFF0000"/>
      </top>
      <bottom style="thick">
        <color rgb="FFFF0000"/>
      </bottom>
      <diagonal/>
    </border>
    <border>
      <left/>
      <right/>
      <top style="thick">
        <color rgb="FFFF0000"/>
      </top>
      <bottom style="thick">
        <color rgb="FFFF0000"/>
      </bottom>
      <diagonal/>
    </border>
    <border>
      <left/>
      <right style="thick">
        <color rgb="FFFF0000"/>
      </right>
      <top style="thick">
        <color rgb="FFFF0000"/>
      </top>
      <bottom style="thick">
        <color rgb="FFFF0000"/>
      </bottom>
      <diagonal/>
    </border>
    <border>
      <left style="medium">
        <color indexed="64"/>
      </left>
      <right/>
      <top style="medium">
        <color indexed="64"/>
      </top>
      <bottom/>
      <diagonal/>
    </border>
    <border>
      <left/>
      <right style="medium">
        <color indexed="64"/>
      </right>
      <top style="medium">
        <color indexed="64"/>
      </top>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s>
  <cellStyleXfs count="1">
    <xf numFmtId="0" fontId="0" fillId="0" borderId="0"/>
  </cellStyleXfs>
  <cellXfs count="135">
    <xf numFmtId="0" fontId="0" fillId="0" borderId="0" xfId="0"/>
    <xf numFmtId="0" fontId="0" fillId="0" borderId="0" xfId="0" applyAlignment="1">
      <alignment horizontal="center" vertical="center"/>
    </xf>
    <xf numFmtId="0" fontId="5" fillId="0" borderId="0" xfId="0" applyFont="1"/>
    <xf numFmtId="0" fontId="0" fillId="0" borderId="1" xfId="0" applyBorder="1"/>
    <xf numFmtId="0" fontId="0" fillId="0" borderId="1" xfId="0" applyBorder="1" applyAlignment="1">
      <alignment horizontal="center" vertical="center"/>
    </xf>
    <xf numFmtId="1" fontId="0" fillId="0" borderId="0" xfId="0" applyNumberFormat="1" applyAlignment="1">
      <alignment horizontal="center" vertical="center"/>
    </xf>
    <xf numFmtId="0" fontId="0" fillId="4" borderId="0" xfId="0" applyFill="1" applyAlignment="1">
      <alignment horizontal="center" vertical="center"/>
    </xf>
    <xf numFmtId="0" fontId="0" fillId="0" borderId="0" xfId="0" applyAlignment="1">
      <alignment wrapText="1"/>
    </xf>
    <xf numFmtId="0" fontId="0" fillId="0" borderId="1" xfId="0" applyFill="1" applyBorder="1" applyAlignment="1">
      <alignment horizontal="center" vertical="center"/>
    </xf>
    <xf numFmtId="0" fontId="0" fillId="0" borderId="1" xfId="0" applyFill="1"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left"/>
    </xf>
    <xf numFmtId="0" fontId="8" fillId="0" borderId="0" xfId="0" applyFont="1"/>
    <xf numFmtId="0" fontId="5" fillId="0" borderId="0" xfId="0" applyFont="1" applyAlignment="1">
      <alignment horizontal="center" vertical="center"/>
    </xf>
    <xf numFmtId="165" fontId="0" fillId="0" borderId="0" xfId="0" applyNumberFormat="1" applyAlignment="1">
      <alignment horizontal="center" vertical="center"/>
    </xf>
    <xf numFmtId="0" fontId="5" fillId="0" borderId="3" xfId="0" applyFont="1" applyBorder="1" applyAlignment="1">
      <alignment horizontal="left" vertical="center"/>
    </xf>
    <xf numFmtId="0" fontId="5" fillId="0" borderId="3" xfId="0" applyFont="1" applyBorder="1" applyAlignment="1">
      <alignment horizontal="center" vertical="center"/>
    </xf>
    <xf numFmtId="0" fontId="9" fillId="0" borderId="3" xfId="0" applyFont="1" applyBorder="1" applyAlignment="1">
      <alignment horizontal="left" vertical="center"/>
    </xf>
    <xf numFmtId="164" fontId="9" fillId="0" borderId="3" xfId="0" applyNumberFormat="1" applyFont="1" applyBorder="1" applyAlignment="1">
      <alignment horizontal="center" vertical="center"/>
    </xf>
    <xf numFmtId="0" fontId="5" fillId="6" borderId="3" xfId="0" applyFont="1" applyFill="1" applyBorder="1" applyAlignment="1">
      <alignment horizontal="center" vertical="center" wrapText="1"/>
    </xf>
    <xf numFmtId="0" fontId="12" fillId="7" borderId="0" xfId="0" applyFont="1" applyFill="1" applyBorder="1" applyAlignment="1">
      <alignment horizontal="center" vertical="center" wrapText="1"/>
    </xf>
    <xf numFmtId="1" fontId="5" fillId="6" borderId="3" xfId="0" applyNumberFormat="1" applyFont="1" applyFill="1" applyBorder="1" applyAlignment="1">
      <alignment horizontal="center" vertical="center"/>
    </xf>
    <xf numFmtId="0" fontId="0" fillId="7" borderId="0" xfId="0" applyFill="1"/>
    <xf numFmtId="0" fontId="5" fillId="7" borderId="0" xfId="0" applyFont="1" applyFill="1" applyAlignment="1">
      <alignment horizontal="center" vertical="center"/>
    </xf>
    <xf numFmtId="1" fontId="5" fillId="7" borderId="0" xfId="0" applyNumberFormat="1" applyFont="1" applyFill="1" applyAlignment="1">
      <alignment horizontal="center" vertical="center"/>
    </xf>
    <xf numFmtId="0" fontId="0" fillId="7" borderId="12" xfId="0" applyFill="1" applyBorder="1"/>
    <xf numFmtId="9" fontId="5" fillId="7" borderId="0" xfId="0" applyNumberFormat="1" applyFont="1" applyFill="1" applyBorder="1" applyAlignment="1">
      <alignment horizontal="center" vertical="center"/>
    </xf>
    <xf numFmtId="0" fontId="0" fillId="7" borderId="0" xfId="0" applyFill="1" applyBorder="1"/>
    <xf numFmtId="0" fontId="0" fillId="7" borderId="13" xfId="0" applyFill="1" applyBorder="1"/>
    <xf numFmtId="164" fontId="5" fillId="7" borderId="0" xfId="0" applyNumberFormat="1" applyFont="1" applyFill="1" applyBorder="1" applyAlignment="1">
      <alignment horizontal="center" vertical="center"/>
    </xf>
    <xf numFmtId="0" fontId="0" fillId="7" borderId="16" xfId="0" applyFill="1" applyBorder="1"/>
    <xf numFmtId="1" fontId="5" fillId="7" borderId="11" xfId="0" applyNumberFormat="1" applyFont="1" applyFill="1" applyBorder="1" applyAlignment="1">
      <alignment horizontal="center" vertical="center"/>
    </xf>
    <xf numFmtId="0" fontId="0" fillId="7" borderId="11" xfId="0" applyFill="1" applyBorder="1"/>
    <xf numFmtId="0" fontId="0" fillId="7" borderId="17" xfId="0" applyFill="1" applyBorder="1"/>
    <xf numFmtId="164" fontId="15" fillId="6" borderId="3" xfId="0" applyNumberFormat="1" applyFont="1" applyFill="1" applyBorder="1" applyAlignment="1">
      <alignment horizontal="center" vertical="center"/>
    </xf>
    <xf numFmtId="0" fontId="0" fillId="7" borderId="8" xfId="0" applyFill="1" applyBorder="1"/>
    <xf numFmtId="0" fontId="0" fillId="7" borderId="9" xfId="0" applyFill="1" applyBorder="1"/>
    <xf numFmtId="0" fontId="0" fillId="7" borderId="10" xfId="0" applyFill="1" applyBorder="1"/>
    <xf numFmtId="0" fontId="5" fillId="2" borderId="6" xfId="0" applyFont="1" applyFill="1" applyBorder="1" applyAlignment="1" applyProtection="1">
      <alignment horizontal="center" vertical="center"/>
      <protection locked="0" hidden="1"/>
    </xf>
    <xf numFmtId="0" fontId="5" fillId="2" borderId="4" xfId="0" applyFont="1" applyFill="1" applyBorder="1" applyAlignment="1" applyProtection="1">
      <alignment horizontal="center" vertical="center"/>
      <protection locked="0" hidden="1"/>
    </xf>
    <xf numFmtId="0" fontId="5" fillId="2" borderId="4" xfId="0" applyNumberFormat="1" applyFont="1" applyFill="1" applyBorder="1" applyAlignment="1" applyProtection="1">
      <alignment horizontal="center" vertical="center"/>
      <protection locked="0" hidden="1"/>
    </xf>
    <xf numFmtId="0" fontId="5" fillId="2" borderId="5" xfId="0" applyFont="1" applyFill="1" applyBorder="1" applyAlignment="1" applyProtection="1">
      <alignment horizontal="center" vertical="center"/>
      <protection locked="0" hidden="1"/>
    </xf>
    <xf numFmtId="0" fontId="5" fillId="7" borderId="0" xfId="0" applyFont="1" applyFill="1" applyBorder="1" applyAlignment="1">
      <alignment horizontal="center" vertical="center" wrapText="1"/>
    </xf>
    <xf numFmtId="0" fontId="0" fillId="7" borderId="0" xfId="0" applyFill="1" applyAlignment="1">
      <alignment wrapText="1"/>
    </xf>
    <xf numFmtId="0" fontId="5" fillId="7" borderId="11" xfId="0" applyFont="1" applyFill="1" applyBorder="1" applyAlignment="1">
      <alignment horizontal="center" vertical="center" wrapText="1"/>
    </xf>
    <xf numFmtId="0" fontId="0" fillId="0" borderId="11" xfId="0" applyBorder="1" applyAlignment="1">
      <alignment wrapText="1"/>
    </xf>
    <xf numFmtId="0" fontId="19" fillId="0" borderId="29" xfId="0" applyFont="1" applyBorder="1" applyAlignment="1">
      <alignment horizontal="justify" vertical="center" wrapText="1"/>
    </xf>
    <xf numFmtId="0" fontId="16" fillId="0" borderId="30" xfId="0" applyFont="1" applyBorder="1" applyAlignment="1">
      <alignment horizontal="justify" vertical="center" wrapText="1"/>
    </xf>
    <xf numFmtId="0" fontId="16" fillId="0" borderId="31" xfId="0" applyFont="1" applyBorder="1" applyAlignment="1">
      <alignment horizontal="justify" vertical="center" wrapText="1"/>
    </xf>
    <xf numFmtId="0" fontId="5" fillId="6" borderId="8" xfId="0" applyFont="1" applyFill="1" applyBorder="1" applyAlignment="1">
      <alignment horizontal="center" vertical="center" wrapText="1"/>
    </xf>
    <xf numFmtId="0" fontId="5" fillId="6" borderId="9" xfId="0" applyFont="1" applyFill="1" applyBorder="1" applyAlignment="1">
      <alignment horizontal="center" vertical="center" wrapText="1"/>
    </xf>
    <xf numFmtId="0" fontId="0" fillId="0" borderId="10" xfId="0" applyBorder="1" applyAlignment="1">
      <alignment wrapText="1"/>
    </xf>
    <xf numFmtId="0" fontId="0" fillId="0" borderId="14" xfId="0" applyBorder="1" applyAlignment="1">
      <alignment wrapText="1"/>
    </xf>
    <xf numFmtId="0" fontId="0" fillId="0" borderId="2" xfId="0" applyBorder="1" applyAlignment="1">
      <alignment wrapText="1"/>
    </xf>
    <xf numFmtId="0" fontId="0" fillId="0" borderId="15" xfId="0" applyBorder="1" applyAlignment="1">
      <alignment wrapText="1"/>
    </xf>
    <xf numFmtId="0" fontId="0" fillId="0" borderId="21" xfId="0" applyBorder="1" applyAlignment="1">
      <alignment wrapText="1"/>
    </xf>
    <xf numFmtId="0" fontId="0" fillId="0" borderId="22" xfId="0" applyBorder="1" applyAlignment="1">
      <alignment wrapText="1"/>
    </xf>
    <xf numFmtId="0" fontId="0" fillId="0" borderId="23" xfId="0" applyBorder="1" applyAlignment="1">
      <alignment wrapText="1"/>
    </xf>
    <xf numFmtId="0" fontId="4" fillId="0" borderId="18" xfId="0" applyFont="1" applyBorder="1" applyAlignment="1">
      <alignment wrapText="1"/>
    </xf>
    <xf numFmtId="0" fontId="0" fillId="0" borderId="19" xfId="0" applyBorder="1" applyAlignment="1">
      <alignment wrapText="1"/>
    </xf>
    <xf numFmtId="0" fontId="0" fillId="0" borderId="20" xfId="0" applyBorder="1" applyAlignment="1">
      <alignment wrapText="1"/>
    </xf>
    <xf numFmtId="0" fontId="4" fillId="0" borderId="14" xfId="0" applyFont="1" applyBorder="1" applyAlignment="1">
      <alignment wrapText="1"/>
    </xf>
    <xf numFmtId="0" fontId="6" fillId="0" borderId="27" xfId="0" applyFont="1" applyBorder="1" applyAlignment="1">
      <alignment wrapText="1"/>
    </xf>
    <xf numFmtId="0" fontId="0" fillId="0" borderId="7" xfId="0" applyBorder="1" applyAlignment="1">
      <alignment wrapText="1"/>
    </xf>
    <xf numFmtId="0" fontId="0" fillId="0" borderId="28" xfId="0" applyBorder="1" applyAlignment="1">
      <alignment wrapText="1"/>
    </xf>
    <xf numFmtId="0" fontId="0" fillId="0" borderId="27" xfId="0" applyBorder="1" applyAlignment="1">
      <alignment wrapText="1"/>
    </xf>
    <xf numFmtId="0" fontId="10" fillId="7" borderId="0" xfId="0" applyFont="1" applyFill="1" applyBorder="1" applyAlignment="1">
      <alignment horizontal="center" wrapText="1"/>
    </xf>
    <xf numFmtId="0" fontId="0" fillId="7" borderId="0" xfId="0" applyFill="1" applyBorder="1" applyAlignment="1">
      <alignment horizontal="center" wrapText="1"/>
    </xf>
    <xf numFmtId="0" fontId="11" fillId="7" borderId="0" xfId="0" applyFont="1" applyFill="1" applyBorder="1" applyAlignment="1">
      <alignment horizontal="center" vertical="center" wrapText="1"/>
    </xf>
    <xf numFmtId="0" fontId="0" fillId="7" borderId="0" xfId="0" applyFill="1" applyBorder="1" applyAlignment="1">
      <alignment horizontal="center" vertical="center" wrapText="1"/>
    </xf>
    <xf numFmtId="0" fontId="12" fillId="7" borderId="7" xfId="0" applyFont="1" applyFill="1" applyBorder="1" applyAlignment="1">
      <alignment horizontal="center" vertical="center" wrapText="1"/>
    </xf>
    <xf numFmtId="0" fontId="12" fillId="7" borderId="0"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3" fillId="0" borderId="24" xfId="0" applyFont="1" applyBorder="1" applyAlignment="1">
      <alignment horizontal="left" vertical="center" wrapText="1"/>
    </xf>
    <xf numFmtId="0" fontId="13" fillId="0" borderId="25" xfId="0" applyFont="1" applyBorder="1" applyAlignment="1">
      <alignment horizontal="left" vertical="center" wrapText="1"/>
    </xf>
    <xf numFmtId="0" fontId="13" fillId="0" borderId="26" xfId="0" applyFont="1" applyBorder="1" applyAlignment="1">
      <alignment horizontal="left" vertical="center" wrapText="1"/>
    </xf>
    <xf numFmtId="0" fontId="15" fillId="4" borderId="8" xfId="0" applyFont="1" applyFill="1" applyBorder="1" applyAlignment="1">
      <alignment horizontal="center" vertical="center" wrapText="1"/>
    </xf>
    <xf numFmtId="0" fontId="15" fillId="4" borderId="9" xfId="0" applyFont="1" applyFill="1" applyBorder="1" applyAlignment="1">
      <alignment horizontal="center" vertical="center" wrapText="1"/>
    </xf>
    <xf numFmtId="0" fontId="15" fillId="4" borderId="10" xfId="0" applyFont="1" applyFill="1" applyBorder="1" applyAlignment="1">
      <alignment wrapText="1"/>
    </xf>
    <xf numFmtId="0" fontId="0" fillId="0" borderId="0" xfId="0" applyAlignment="1">
      <alignment wrapText="1"/>
    </xf>
    <xf numFmtId="0" fontId="14" fillId="5" borderId="8" xfId="0" applyFont="1" applyFill="1" applyBorder="1" applyAlignment="1">
      <alignment wrapText="1"/>
    </xf>
    <xf numFmtId="0" fontId="14" fillId="5" borderId="9" xfId="0" applyFont="1" applyFill="1" applyBorder="1" applyAlignment="1">
      <alignment wrapText="1"/>
    </xf>
    <xf numFmtId="0" fontId="14" fillId="5" borderId="10" xfId="0" applyFont="1" applyFill="1" applyBorder="1" applyAlignment="1">
      <alignment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4" fillId="0" borderId="8" xfId="0" applyFont="1" applyBorder="1" applyAlignment="1">
      <alignment wrapText="1"/>
    </xf>
    <xf numFmtId="0" fontId="0" fillId="0" borderId="9" xfId="0" applyBorder="1" applyAlignment="1">
      <alignment wrapText="1"/>
    </xf>
    <xf numFmtId="0" fontId="3" fillId="0" borderId="16"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17" xfId="0" applyFont="1" applyBorder="1" applyAlignment="1">
      <alignment horizontal="justify" vertical="center" wrapText="1"/>
    </xf>
    <xf numFmtId="0" fontId="0" fillId="7" borderId="12" xfId="0" applyFill="1" applyBorder="1" applyAlignment="1">
      <alignment horizontal="justify" vertical="center" wrapText="1"/>
    </xf>
    <xf numFmtId="0" fontId="0" fillId="7" borderId="0" xfId="0" applyFill="1" applyAlignment="1">
      <alignment horizontal="justify" vertical="center" wrapText="1"/>
    </xf>
    <xf numFmtId="0" fontId="0" fillId="7" borderId="13" xfId="0" applyFill="1" applyBorder="1" applyAlignment="1">
      <alignment horizontal="justify" vertical="center" wrapText="1"/>
    </xf>
    <xf numFmtId="0" fontId="4" fillId="0" borderId="8" xfId="0" applyFont="1"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0" fillId="0" borderId="8" xfId="0" applyBorder="1" applyAlignment="1">
      <alignment wrapText="1"/>
    </xf>
    <xf numFmtId="0" fontId="5" fillId="0" borderId="8" xfId="0" applyFont="1" applyBorder="1" applyAlignment="1">
      <alignment wrapText="1"/>
    </xf>
    <xf numFmtId="0" fontId="5" fillId="0" borderId="9" xfId="0" applyFont="1" applyBorder="1" applyAlignment="1">
      <alignment wrapText="1"/>
    </xf>
    <xf numFmtId="0" fontId="5" fillId="0" borderId="10" xfId="0" applyFont="1" applyBorder="1" applyAlignment="1">
      <alignment wrapText="1"/>
    </xf>
    <xf numFmtId="0" fontId="0" fillId="7" borderId="0" xfId="0" applyFill="1" applyBorder="1" applyAlignment="1">
      <alignment horizontal="justify" vertical="center" wrapText="1"/>
    </xf>
    <xf numFmtId="0" fontId="0" fillId="0" borderId="16" xfId="0" applyBorder="1" applyAlignment="1">
      <alignment vertical="center" wrapText="1"/>
    </xf>
    <xf numFmtId="0" fontId="0" fillId="0" borderId="11" xfId="0" applyBorder="1" applyAlignment="1">
      <alignment vertical="center" wrapText="1"/>
    </xf>
    <xf numFmtId="0" fontId="0" fillId="0" borderId="17" xfId="0" applyBorder="1" applyAlignment="1">
      <alignment vertical="center" wrapText="1"/>
    </xf>
    <xf numFmtId="0" fontId="14" fillId="7" borderId="27" xfId="0" applyFont="1" applyFill="1" applyBorder="1" applyAlignment="1">
      <alignment wrapText="1"/>
    </xf>
    <xf numFmtId="0" fontId="14" fillId="7" borderId="7" xfId="0" applyFont="1" applyFill="1" applyBorder="1" applyAlignment="1">
      <alignment wrapText="1"/>
    </xf>
    <xf numFmtId="0" fontId="14" fillId="7" borderId="28" xfId="0" applyFont="1" applyFill="1" applyBorder="1" applyAlignment="1">
      <alignment wrapText="1"/>
    </xf>
    <xf numFmtId="0" fontId="14" fillId="7" borderId="16" xfId="0" applyFont="1" applyFill="1" applyBorder="1" applyAlignment="1">
      <alignment wrapText="1"/>
    </xf>
    <xf numFmtId="0" fontId="14" fillId="7" borderId="11" xfId="0" applyFont="1" applyFill="1" applyBorder="1" applyAlignment="1">
      <alignment wrapText="1"/>
    </xf>
    <xf numFmtId="0" fontId="14" fillId="7" borderId="17" xfId="0" applyFont="1" applyFill="1" applyBorder="1" applyAlignment="1">
      <alignment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14" fillId="0" borderId="10" xfId="0" applyFont="1" applyBorder="1" applyAlignment="1">
      <alignment horizontal="justify" vertical="center" wrapText="1"/>
    </xf>
    <xf numFmtId="0" fontId="23" fillId="4" borderId="8" xfId="0" applyFont="1" applyFill="1" applyBorder="1" applyAlignment="1">
      <alignment horizontal="center" vertical="center" wrapText="1"/>
    </xf>
    <xf numFmtId="0" fontId="19" fillId="4" borderId="9" xfId="0" applyFont="1" applyFill="1" applyBorder="1" applyAlignment="1">
      <alignment wrapText="1"/>
    </xf>
    <xf numFmtId="0" fontId="19" fillId="4" borderId="10" xfId="0" applyFont="1" applyFill="1" applyBorder="1" applyAlignment="1">
      <alignment wrapText="1"/>
    </xf>
    <xf numFmtId="0" fontId="2" fillId="0" borderId="16" xfId="0" applyFont="1" applyBorder="1" applyAlignment="1">
      <alignment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22" fillId="0" borderId="27" xfId="0" applyFont="1" applyBorder="1" applyAlignment="1">
      <alignment horizontal="justify" vertical="center" wrapText="1"/>
    </xf>
    <xf numFmtId="0" fontId="4" fillId="0" borderId="7" xfId="0" applyFont="1" applyBorder="1" applyAlignment="1">
      <alignment horizontal="justify" wrapText="1"/>
    </xf>
    <xf numFmtId="0" fontId="4" fillId="0" borderId="28" xfId="0" applyFont="1" applyBorder="1" applyAlignment="1">
      <alignment horizontal="justify" wrapText="1"/>
    </xf>
    <xf numFmtId="0" fontId="22" fillId="3" borderId="12" xfId="0" applyFont="1" applyFill="1" applyBorder="1" applyAlignment="1">
      <alignment horizontal="justify" vertical="center" wrapText="1"/>
    </xf>
    <xf numFmtId="0" fontId="4" fillId="3" borderId="0" xfId="0" applyFont="1" applyFill="1" applyBorder="1" applyAlignment="1">
      <alignment wrapText="1"/>
    </xf>
    <xf numFmtId="0" fontId="4" fillId="3" borderId="13" xfId="0" applyFont="1" applyFill="1" applyBorder="1" applyAlignment="1">
      <alignment wrapText="1"/>
    </xf>
    <xf numFmtId="0" fontId="22" fillId="0" borderId="8" xfId="0" applyFont="1" applyBorder="1" applyAlignment="1">
      <alignment horizontal="justify" vertical="center" wrapText="1"/>
    </xf>
    <xf numFmtId="0" fontId="4" fillId="0" borderId="9" xfId="0" applyFont="1" applyBorder="1" applyAlignment="1">
      <alignment horizontal="justify" wrapText="1"/>
    </xf>
    <xf numFmtId="0" fontId="4" fillId="0" borderId="10" xfId="0" applyFont="1" applyBorder="1" applyAlignment="1">
      <alignment horizontal="justify" wrapText="1"/>
    </xf>
    <xf numFmtId="0" fontId="21" fillId="0" borderId="8" xfId="0" applyFont="1" applyBorder="1" applyAlignment="1">
      <alignment horizontal="justify" vertical="center" wrapText="1"/>
    </xf>
    <xf numFmtId="0" fontId="17" fillId="0" borderId="9" xfId="0" applyFont="1" applyBorder="1" applyAlignment="1">
      <alignment horizontal="justify" wrapText="1"/>
    </xf>
    <xf numFmtId="0" fontId="17" fillId="0" borderId="10" xfId="0" applyFont="1" applyBorder="1" applyAlignment="1">
      <alignment horizontal="justify" wrapText="1"/>
    </xf>
    <xf numFmtId="0" fontId="5" fillId="7" borderId="12" xfId="0" applyFont="1" applyFill="1" applyBorder="1" applyAlignment="1">
      <alignment horizontal="center" vertical="center" wrapText="1"/>
    </xf>
    <xf numFmtId="0" fontId="5" fillId="7" borderId="13"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117184</xdr:colOff>
      <xdr:row>16</xdr:row>
      <xdr:rowOff>188410</xdr:rowOff>
    </xdr:from>
    <xdr:ext cx="184731" cy="937629"/>
    <xdr:sp macro="" textlink="">
      <xdr:nvSpPr>
        <xdr:cNvPr id="2" name="Прямоугольник 1"/>
        <xdr:cNvSpPr/>
      </xdr:nvSpPr>
      <xdr:spPr>
        <a:xfrm>
          <a:off x="7432384" y="2664910"/>
          <a:ext cx="184731" cy="937629"/>
        </a:xfrm>
        <a:prstGeom prst="rect">
          <a:avLst/>
        </a:prstGeom>
        <a:noFill/>
      </xdr:spPr>
      <xdr:txBody>
        <a:bodyPr wrap="none" lIns="91440" tIns="45720" rIns="91440" bIns="45720">
          <a:spAutoFit/>
        </a:bodyPr>
        <a:lstStyle/>
        <a:p>
          <a:pPr algn="ctr"/>
          <a:endParaRPr lang="ru-RU" sz="54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editAs="oneCell">
    <xdr:from>
      <xdr:col>0</xdr:col>
      <xdr:colOff>47625</xdr:colOff>
      <xdr:row>0</xdr:row>
      <xdr:rowOff>9526</xdr:rowOff>
    </xdr:from>
    <xdr:to>
      <xdr:col>1</xdr:col>
      <xdr:colOff>459163</xdr:colOff>
      <xdr:row>1</xdr:row>
      <xdr:rowOff>19051</xdr:rowOff>
    </xdr:to>
    <xdr:pic>
      <xdr:nvPicPr>
        <xdr:cNvPr id="4" name="Picture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9526"/>
          <a:ext cx="983038"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1"/>
  <sheetViews>
    <sheetView tabSelected="1" workbookViewId="0">
      <selection activeCell="G10" sqref="G10"/>
    </sheetView>
  </sheetViews>
  <sheetFormatPr defaultRowHeight="15" x14ac:dyDescent="0.25"/>
  <cols>
    <col min="1" max="1" width="8.5703125" customWidth="1"/>
    <col min="2" max="2" width="10.140625" customWidth="1"/>
    <col min="3" max="3" width="10.85546875" customWidth="1"/>
    <col min="4" max="4" width="13.140625" customWidth="1"/>
    <col min="5" max="5" width="13" customWidth="1"/>
    <col min="6" max="6" width="16.140625" customWidth="1"/>
    <col min="7" max="7" width="15.85546875" customWidth="1"/>
    <col min="14" max="14" width="15.5703125" hidden="1" customWidth="1"/>
    <col min="15" max="15" width="11" hidden="1" customWidth="1"/>
    <col min="16" max="16" width="9.140625" hidden="1" customWidth="1"/>
    <col min="17" max="17" width="11" hidden="1" customWidth="1"/>
    <col min="18" max="20" width="9.140625" hidden="1" customWidth="1"/>
  </cols>
  <sheetData>
    <row r="1" spans="1:18" ht="77.25" customHeight="1" thickBot="1" x14ac:dyDescent="0.3">
      <c r="A1" s="66"/>
      <c r="B1" s="67"/>
      <c r="C1" s="68" t="s">
        <v>55</v>
      </c>
      <c r="D1" s="69"/>
      <c r="E1" s="69"/>
      <c r="F1" s="69"/>
      <c r="G1" s="69"/>
    </row>
    <row r="2" spans="1:18" x14ac:dyDescent="0.25">
      <c r="A2" s="70" t="s">
        <v>43</v>
      </c>
      <c r="B2" s="70"/>
      <c r="C2" s="70"/>
      <c r="D2" s="70"/>
      <c r="E2" s="70"/>
      <c r="F2" s="70"/>
      <c r="G2" s="70"/>
    </row>
    <row r="3" spans="1:18" x14ac:dyDescent="0.25">
      <c r="A3" s="71"/>
      <c r="B3" s="71"/>
      <c r="C3" s="71"/>
      <c r="D3" s="71"/>
      <c r="E3" s="71"/>
      <c r="F3" s="71"/>
      <c r="G3" s="71"/>
    </row>
    <row r="4" spans="1:18" ht="16.5" customHeight="1" thickBot="1" x14ac:dyDescent="0.3">
      <c r="A4" s="72"/>
      <c r="B4" s="72"/>
      <c r="C4" s="72"/>
      <c r="D4" s="72"/>
      <c r="E4" s="72"/>
      <c r="F4" s="72"/>
      <c r="G4" s="72"/>
    </row>
    <row r="5" spans="1:18" ht="16.5" customHeight="1" thickBot="1" x14ac:dyDescent="0.3">
      <c r="A5" s="20"/>
      <c r="B5" s="20"/>
      <c r="C5" s="20"/>
      <c r="D5" s="20"/>
      <c r="E5" s="20"/>
      <c r="F5" s="20"/>
      <c r="G5" s="20"/>
    </row>
    <row r="6" spans="1:18" ht="45.75" customHeight="1" thickTop="1" thickBot="1" x14ac:dyDescent="0.3">
      <c r="A6" s="73" t="s">
        <v>53</v>
      </c>
      <c r="B6" s="74"/>
      <c r="C6" s="74"/>
      <c r="D6" s="74"/>
      <c r="E6" s="74"/>
      <c r="F6" s="74"/>
      <c r="G6" s="75"/>
    </row>
    <row r="7" spans="1:18" ht="16.5" thickTop="1" thickBot="1" x14ac:dyDescent="0.3">
      <c r="A7" s="22"/>
      <c r="B7" s="22"/>
      <c r="C7" s="22"/>
      <c r="D7" s="22"/>
      <c r="E7" s="22"/>
      <c r="F7" s="22"/>
      <c r="G7" s="22"/>
    </row>
    <row r="8" spans="1:18" ht="36.75" customHeight="1" thickBot="1" x14ac:dyDescent="0.3">
      <c r="A8" s="76" t="s">
        <v>44</v>
      </c>
      <c r="B8" s="77"/>
      <c r="C8" s="77"/>
      <c r="D8" s="77"/>
      <c r="E8" s="77"/>
      <c r="F8" s="77"/>
      <c r="G8" s="78"/>
    </row>
    <row r="9" spans="1:18" ht="16.5" customHeight="1" thickBot="1" x14ac:dyDescent="0.3">
      <c r="A9" s="49" t="s">
        <v>41</v>
      </c>
      <c r="B9" s="50"/>
      <c r="C9" s="50"/>
      <c r="D9" s="50"/>
      <c r="E9" s="50"/>
      <c r="F9" s="51"/>
      <c r="G9" s="19" t="s">
        <v>42</v>
      </c>
    </row>
    <row r="10" spans="1:18" ht="15" customHeight="1" x14ac:dyDescent="0.25">
      <c r="A10" s="58" t="s">
        <v>45</v>
      </c>
      <c r="B10" s="59"/>
      <c r="C10" s="59"/>
      <c r="D10" s="59"/>
      <c r="E10" s="59"/>
      <c r="F10" s="60"/>
      <c r="G10" s="38">
        <v>21</v>
      </c>
    </row>
    <row r="11" spans="1:18" ht="15" customHeight="1" x14ac:dyDescent="0.25">
      <c r="A11" s="61" t="s">
        <v>46</v>
      </c>
      <c r="B11" s="53"/>
      <c r="C11" s="53"/>
      <c r="D11" s="53"/>
      <c r="E11" s="53"/>
      <c r="F11" s="54"/>
      <c r="G11" s="39">
        <v>2.6</v>
      </c>
      <c r="N11" s="79" t="s">
        <v>1</v>
      </c>
      <c r="O11" s="79"/>
      <c r="P11" s="6">
        <f>G10*G11</f>
        <v>54.6</v>
      </c>
      <c r="Q11" s="7"/>
      <c r="R11" s="7"/>
    </row>
    <row r="12" spans="1:18" ht="15" customHeight="1" x14ac:dyDescent="0.25">
      <c r="A12" s="52" t="s">
        <v>2</v>
      </c>
      <c r="B12" s="53"/>
      <c r="C12" s="53"/>
      <c r="D12" s="53"/>
      <c r="E12" s="53"/>
      <c r="F12" s="54"/>
      <c r="G12" s="39" t="s">
        <v>4</v>
      </c>
      <c r="N12" s="2" t="s">
        <v>9</v>
      </c>
      <c r="O12" s="5">
        <f>VLOOKUP($G$12,'Расчетные данные'!A1:B4,2,0)</f>
        <v>35</v>
      </c>
      <c r="Q12" s="2" t="s">
        <v>10</v>
      </c>
      <c r="R12" s="1">
        <f>P11*O12</f>
        <v>1911</v>
      </c>
    </row>
    <row r="13" spans="1:18" ht="15" customHeight="1" x14ac:dyDescent="0.25">
      <c r="A13" s="52" t="s">
        <v>47</v>
      </c>
      <c r="B13" s="53"/>
      <c r="C13" s="53"/>
      <c r="D13" s="53"/>
      <c r="E13" s="53"/>
      <c r="F13" s="54"/>
      <c r="G13" s="39">
        <v>2</v>
      </c>
      <c r="N13" s="2" t="s">
        <v>8</v>
      </c>
      <c r="O13" s="1">
        <f>VLOOKUP(G12,'Расчетные данные'!A1:C4,3,0)</f>
        <v>200</v>
      </c>
      <c r="P13" s="1">
        <f>IF(G13&lt;=2,0,G13-2)</f>
        <v>0</v>
      </c>
      <c r="Q13" s="2" t="s">
        <v>10</v>
      </c>
      <c r="R13" s="1">
        <f>R12+(P13*O13)</f>
        <v>1911</v>
      </c>
    </row>
    <row r="14" spans="1:18" ht="15" customHeight="1" x14ac:dyDescent="0.25">
      <c r="A14" s="52" t="s">
        <v>48</v>
      </c>
      <c r="B14" s="53"/>
      <c r="C14" s="53"/>
      <c r="D14" s="53"/>
      <c r="E14" s="53"/>
      <c r="F14" s="54"/>
      <c r="G14" s="39">
        <v>0</v>
      </c>
      <c r="O14" s="1"/>
      <c r="R14" s="1"/>
    </row>
    <row r="15" spans="1:18" ht="15" customHeight="1" x14ac:dyDescent="0.25">
      <c r="A15" s="52" t="s">
        <v>15</v>
      </c>
      <c r="B15" s="53"/>
      <c r="C15" s="53"/>
      <c r="D15" s="53"/>
      <c r="E15" s="53"/>
      <c r="F15" s="54"/>
      <c r="G15" s="39" t="s">
        <v>4</v>
      </c>
      <c r="N15" s="2" t="s">
        <v>16</v>
      </c>
      <c r="O15" s="1">
        <f>VLOOKUP(G15,'Расчетные данные'!E1:F4,2,0)</f>
        <v>150</v>
      </c>
      <c r="Q15" s="2" t="s">
        <v>31</v>
      </c>
      <c r="R15" s="1">
        <f>G14*O15</f>
        <v>0</v>
      </c>
    </row>
    <row r="16" spans="1:18" ht="15" customHeight="1" x14ac:dyDescent="0.25">
      <c r="A16" s="52" t="s">
        <v>49</v>
      </c>
      <c r="B16" s="53"/>
      <c r="C16" s="53"/>
      <c r="D16" s="53"/>
      <c r="E16" s="53"/>
      <c r="F16" s="54"/>
      <c r="G16" s="39">
        <v>0</v>
      </c>
      <c r="R16" s="1"/>
    </row>
    <row r="17" spans="1:20" ht="15" customHeight="1" x14ac:dyDescent="0.25">
      <c r="A17" s="52" t="s">
        <v>50</v>
      </c>
      <c r="B17" s="53"/>
      <c r="C17" s="53"/>
      <c r="D17" s="53"/>
      <c r="E17" s="53"/>
      <c r="F17" s="54"/>
      <c r="G17" s="39">
        <v>0</v>
      </c>
      <c r="N17" s="2" t="s">
        <v>35</v>
      </c>
      <c r="O17" s="1">
        <v>200</v>
      </c>
      <c r="Q17" s="2" t="s">
        <v>32</v>
      </c>
      <c r="R17" s="1">
        <f>G17*O17</f>
        <v>0</v>
      </c>
    </row>
    <row r="18" spans="1:20" ht="15" customHeight="1" x14ac:dyDescent="0.25">
      <c r="A18" s="52" t="s">
        <v>92</v>
      </c>
      <c r="B18" s="53"/>
      <c r="C18" s="53"/>
      <c r="D18" s="53"/>
      <c r="E18" s="53"/>
      <c r="F18" s="54"/>
      <c r="G18" s="39">
        <v>0</v>
      </c>
      <c r="N18" s="2" t="s">
        <v>17</v>
      </c>
      <c r="O18" s="1">
        <v>0.3</v>
      </c>
      <c r="Q18" s="2" t="s">
        <v>33</v>
      </c>
      <c r="R18" s="1">
        <f>G18*O18</f>
        <v>0</v>
      </c>
      <c r="S18" s="12" t="s">
        <v>34</v>
      </c>
      <c r="T18" s="13">
        <f>R15+R17+R18</f>
        <v>0</v>
      </c>
    </row>
    <row r="19" spans="1:20" ht="15" customHeight="1" x14ac:dyDescent="0.25">
      <c r="A19" s="52" t="s">
        <v>94</v>
      </c>
      <c r="B19" s="53"/>
      <c r="C19" s="53"/>
      <c r="D19" s="53"/>
      <c r="E19" s="53"/>
      <c r="F19" s="54"/>
      <c r="G19" s="39" t="s">
        <v>19</v>
      </c>
      <c r="N19" s="2" t="s">
        <v>25</v>
      </c>
      <c r="O19" s="1">
        <f>IF(G19='Расчетные данные'!H2,VLOOKUP(Расчет!G20,'Расчетные данные'!J1:K8,2,0),0)</f>
        <v>0</v>
      </c>
      <c r="Q19" s="2" t="s">
        <v>26</v>
      </c>
      <c r="R19" s="1">
        <f>R13*((100+O19)/100)</f>
        <v>1911</v>
      </c>
    </row>
    <row r="20" spans="1:20" x14ac:dyDescent="0.25">
      <c r="A20" s="52" t="s">
        <v>21</v>
      </c>
      <c r="B20" s="53"/>
      <c r="C20" s="53"/>
      <c r="D20" s="53"/>
      <c r="E20" s="53"/>
      <c r="F20" s="54"/>
      <c r="G20" s="40">
        <v>0</v>
      </c>
      <c r="R20" s="1"/>
    </row>
    <row r="21" spans="1:20" x14ac:dyDescent="0.25">
      <c r="A21" s="52" t="s">
        <v>27</v>
      </c>
      <c r="B21" s="53"/>
      <c r="C21" s="53"/>
      <c r="D21" s="53"/>
      <c r="E21" s="53"/>
      <c r="F21" s="54"/>
      <c r="G21" s="39" t="s">
        <v>19</v>
      </c>
      <c r="N21" s="2" t="s">
        <v>28</v>
      </c>
      <c r="O21" s="1">
        <f>IF(G21='Расчетные данные'!H2,25,0)</f>
        <v>0</v>
      </c>
      <c r="Q21" s="2" t="s">
        <v>26</v>
      </c>
      <c r="R21" s="1">
        <f>R19*((100+O21)/100)</f>
        <v>1911</v>
      </c>
    </row>
    <row r="22" spans="1:20" ht="15.75" thickBot="1" x14ac:dyDescent="0.3">
      <c r="A22" s="52" t="s">
        <v>30</v>
      </c>
      <c r="B22" s="53"/>
      <c r="C22" s="53"/>
      <c r="D22" s="53"/>
      <c r="E22" s="53"/>
      <c r="F22" s="54"/>
      <c r="G22" s="41" t="s">
        <v>19</v>
      </c>
      <c r="N22" s="2" t="s">
        <v>29</v>
      </c>
      <c r="O22" s="1">
        <f>IF(G22='Расчетные данные'!H2,15,0)</f>
        <v>0</v>
      </c>
      <c r="Q22" s="2" t="s">
        <v>36</v>
      </c>
      <c r="R22" s="13">
        <f>R21*((100+O22)/100)</f>
        <v>1911</v>
      </c>
    </row>
    <row r="23" spans="1:20" ht="15.75" thickBot="1" x14ac:dyDescent="0.3">
      <c r="A23" s="52" t="s">
        <v>51</v>
      </c>
      <c r="B23" s="53"/>
      <c r="C23" s="53"/>
      <c r="D23" s="53"/>
      <c r="E23" s="53"/>
      <c r="F23" s="54"/>
      <c r="G23" s="21">
        <f>(T18+R22)*1.2</f>
        <v>2293.1999999999998</v>
      </c>
    </row>
    <row r="24" spans="1:20" ht="16.5" thickBot="1" x14ac:dyDescent="0.3">
      <c r="A24" s="55" t="s">
        <v>52</v>
      </c>
      <c r="B24" s="56"/>
      <c r="C24" s="56"/>
      <c r="D24" s="56"/>
      <c r="E24" s="56"/>
      <c r="F24" s="57"/>
      <c r="G24" s="34">
        <f>G23/1000</f>
        <v>2.2931999999999997</v>
      </c>
      <c r="N24" s="2" t="s">
        <v>37</v>
      </c>
      <c r="O24" s="14">
        <v>0.29307107017220002</v>
      </c>
      <c r="P24" t="s">
        <v>0</v>
      </c>
    </row>
    <row r="25" spans="1:20" x14ac:dyDescent="0.25">
      <c r="A25" s="62" t="s">
        <v>40</v>
      </c>
      <c r="B25" s="63"/>
      <c r="C25" s="63"/>
      <c r="D25" s="63"/>
      <c r="E25" s="63"/>
      <c r="F25" s="63"/>
      <c r="G25" s="64"/>
    </row>
    <row r="26" spans="1:20" x14ac:dyDescent="0.25">
      <c r="A26" s="25"/>
      <c r="B26" s="26">
        <v>-0.05</v>
      </c>
      <c r="C26" s="42" t="s">
        <v>54</v>
      </c>
      <c r="D26" s="43"/>
      <c r="E26" s="26">
        <v>0.15</v>
      </c>
      <c r="F26" s="27"/>
      <c r="G26" s="28"/>
    </row>
    <row r="27" spans="1:20" ht="15.75" thickBot="1" x14ac:dyDescent="0.3">
      <c r="A27" s="25"/>
      <c r="B27" s="29">
        <f>G24*0.95</f>
        <v>2.1785399999999995</v>
      </c>
      <c r="C27" s="42" t="s">
        <v>54</v>
      </c>
      <c r="D27" s="43"/>
      <c r="E27" s="29">
        <f>G24*1.15</f>
        <v>2.6371799999999994</v>
      </c>
      <c r="F27" s="27"/>
      <c r="G27" s="28"/>
    </row>
    <row r="28" spans="1:20" x14ac:dyDescent="0.25">
      <c r="A28" s="65" t="s">
        <v>67</v>
      </c>
      <c r="B28" s="63"/>
      <c r="C28" s="63"/>
      <c r="D28" s="63"/>
      <c r="E28" s="63"/>
      <c r="F28" s="63"/>
      <c r="G28" s="64"/>
    </row>
    <row r="29" spans="1:20" ht="19.5" customHeight="1" thickBot="1" x14ac:dyDescent="0.3">
      <c r="A29" s="30"/>
      <c r="B29" s="31">
        <f>B27/O24</f>
        <v>7.4334870334351075</v>
      </c>
      <c r="C29" s="44" t="s">
        <v>68</v>
      </c>
      <c r="D29" s="45"/>
      <c r="E29" s="31">
        <f>E27/O24</f>
        <v>8.9984316720530249</v>
      </c>
      <c r="F29" s="32"/>
      <c r="G29" s="33"/>
    </row>
    <row r="30" spans="1:20" ht="15.75" thickBot="1" x14ac:dyDescent="0.3">
      <c r="A30" s="22"/>
      <c r="B30" s="24"/>
      <c r="C30" s="23"/>
      <c r="D30" s="24"/>
      <c r="E30" s="22"/>
      <c r="F30" s="22"/>
      <c r="G30" s="22"/>
    </row>
    <row r="31" spans="1:20" ht="61.5" customHeight="1" thickBot="1" x14ac:dyDescent="0.3">
      <c r="A31" s="46" t="s">
        <v>60</v>
      </c>
      <c r="B31" s="47"/>
      <c r="C31" s="47"/>
      <c r="D31" s="47"/>
      <c r="E31" s="47"/>
      <c r="F31" s="47"/>
      <c r="G31" s="48"/>
    </row>
  </sheetData>
  <sheetProtection password="B6D9" sheet="1" objects="1" scenarios="1" selectLockedCells="1"/>
  <mergeCells count="28">
    <mergeCell ref="N11:O11"/>
    <mergeCell ref="A14:F14"/>
    <mergeCell ref="A15:F15"/>
    <mergeCell ref="A16:F16"/>
    <mergeCell ref="A17:F17"/>
    <mergeCell ref="A28:G28"/>
    <mergeCell ref="C26:D26"/>
    <mergeCell ref="A1:B1"/>
    <mergeCell ref="C1:G1"/>
    <mergeCell ref="A2:G4"/>
    <mergeCell ref="A6:G6"/>
    <mergeCell ref="A8:G8"/>
    <mergeCell ref="C27:D27"/>
    <mergeCell ref="C29:D29"/>
    <mergeCell ref="A31:G31"/>
    <mergeCell ref="A9:F9"/>
    <mergeCell ref="A20:F20"/>
    <mergeCell ref="A21:F21"/>
    <mergeCell ref="A22:F22"/>
    <mergeCell ref="A23:F23"/>
    <mergeCell ref="A24:F24"/>
    <mergeCell ref="A10:F10"/>
    <mergeCell ref="A11:F11"/>
    <mergeCell ref="A12:F12"/>
    <mergeCell ref="A13:F13"/>
    <mergeCell ref="A18:F18"/>
    <mergeCell ref="A19:F19"/>
    <mergeCell ref="A25:G25"/>
  </mergeCells>
  <dataValidations count="3">
    <dataValidation type="list" allowBlank="1" showInputMessage="1" showErrorMessage="1" sqref="G12">
      <formula1>Освещенность</formula1>
    </dataValidation>
    <dataValidation type="list" allowBlank="1" showInputMessage="1" showErrorMessage="1" sqref="G15">
      <formula1>Тяжесть_работ</formula1>
    </dataValidation>
    <dataValidation type="list" allowBlank="1" showInputMessage="1" showErrorMessage="1" sqref="G19 G21:G22">
      <formula1>Выбор</formula1>
    </dataValidation>
  </dataValidations>
  <printOptions horizontalCentered="1"/>
  <pageMargins left="0.31496062992125984" right="0.31496062992125984" top="0.35433070866141736" bottom="0.35433070866141736" header="0.31496062992125984" footer="0.31496062992125984"/>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IF($G$19='Расчетные данные'!$H$2,Кратность,Кратность1)</xm:f>
          </x14:formula1>
          <xm:sqref>G20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8"/>
  <sheetViews>
    <sheetView zoomScaleNormal="100" workbookViewId="0">
      <selection activeCell="M16" sqref="M16"/>
    </sheetView>
  </sheetViews>
  <sheetFormatPr defaultRowHeight="15" x14ac:dyDescent="0.25"/>
  <cols>
    <col min="1" max="1" width="33.42578125" customWidth="1"/>
    <col min="2" max="2" width="11.28515625" customWidth="1"/>
    <col min="7" max="8" width="9.85546875" customWidth="1"/>
    <col min="9" max="9" width="10.5703125" customWidth="1"/>
    <col min="10" max="10" width="10" customWidth="1"/>
    <col min="11" max="11" width="11.5703125" customWidth="1"/>
  </cols>
  <sheetData>
    <row r="1" spans="1:11" ht="15.75" thickBot="1" x14ac:dyDescent="0.3">
      <c r="A1" s="114" t="s">
        <v>56</v>
      </c>
      <c r="B1" s="115"/>
      <c r="C1" s="115"/>
      <c r="D1" s="115"/>
      <c r="E1" s="115"/>
      <c r="F1" s="115"/>
      <c r="G1" s="115"/>
      <c r="H1" s="115"/>
      <c r="I1" s="115"/>
      <c r="J1" s="115"/>
      <c r="K1" s="116"/>
    </row>
    <row r="2" spans="1:11" ht="112.5" customHeight="1" x14ac:dyDescent="0.25">
      <c r="A2" s="121" t="s">
        <v>90</v>
      </c>
      <c r="B2" s="122"/>
      <c r="C2" s="122"/>
      <c r="D2" s="122"/>
      <c r="E2" s="122"/>
      <c r="F2" s="122"/>
      <c r="G2" s="122"/>
      <c r="H2" s="122"/>
      <c r="I2" s="122"/>
      <c r="J2" s="122"/>
      <c r="K2" s="123"/>
    </row>
    <row r="3" spans="1:11" ht="30.75" customHeight="1" x14ac:dyDescent="0.25">
      <c r="A3" s="124" t="s">
        <v>70</v>
      </c>
      <c r="B3" s="125"/>
      <c r="C3" s="125"/>
      <c r="D3" s="125"/>
      <c r="E3" s="125"/>
      <c r="F3" s="125"/>
      <c r="G3" s="125"/>
      <c r="H3" s="125"/>
      <c r="I3" s="125"/>
      <c r="J3" s="125"/>
      <c r="K3" s="126"/>
    </row>
    <row r="4" spans="1:11" ht="15.75" thickBot="1" x14ac:dyDescent="0.3">
      <c r="A4" s="25"/>
      <c r="B4" s="27"/>
      <c r="C4" s="27"/>
      <c r="D4" s="27"/>
      <c r="E4" s="27"/>
      <c r="F4" s="27"/>
      <c r="G4" s="27"/>
      <c r="H4" s="27"/>
      <c r="I4" s="27"/>
      <c r="J4" s="27"/>
      <c r="K4" s="28"/>
    </row>
    <row r="5" spans="1:11" ht="15.75" thickBot="1" x14ac:dyDescent="0.3">
      <c r="A5" s="118" t="s">
        <v>57</v>
      </c>
      <c r="B5" s="119"/>
      <c r="C5" s="119"/>
      <c r="D5" s="119"/>
      <c r="E5" s="119"/>
      <c r="F5" s="119"/>
      <c r="G5" s="119"/>
      <c r="H5" s="119"/>
      <c r="I5" s="119"/>
      <c r="J5" s="119"/>
      <c r="K5" s="120"/>
    </row>
    <row r="6" spans="1:11" ht="15.75" thickBot="1" x14ac:dyDescent="0.3">
      <c r="A6" s="15" t="s">
        <v>39</v>
      </c>
      <c r="B6" s="16">
        <v>7</v>
      </c>
      <c r="C6" s="16">
        <v>9</v>
      </c>
      <c r="D6" s="16">
        <v>12</v>
      </c>
      <c r="E6" s="16">
        <v>14</v>
      </c>
      <c r="F6" s="16">
        <v>18</v>
      </c>
      <c r="G6" s="16">
        <v>22</v>
      </c>
      <c r="H6" s="16">
        <v>24</v>
      </c>
      <c r="I6" s="16">
        <v>26</v>
      </c>
      <c r="J6" s="16">
        <v>28</v>
      </c>
      <c r="K6" s="16">
        <v>30</v>
      </c>
    </row>
    <row r="7" spans="1:11" ht="15.75" thickBot="1" x14ac:dyDescent="0.3">
      <c r="A7" s="17" t="s">
        <v>38</v>
      </c>
      <c r="B7" s="18">
        <f>B6*0.2930710701722</f>
        <v>2.0514974912054003</v>
      </c>
      <c r="C7" s="18">
        <f t="shared" ref="C7:K7" si="0">C6*0.2930710701722</f>
        <v>2.6376396315498001</v>
      </c>
      <c r="D7" s="18">
        <f t="shared" si="0"/>
        <v>3.5168528420664003</v>
      </c>
      <c r="E7" s="18">
        <f t="shared" si="0"/>
        <v>4.1029949824108005</v>
      </c>
      <c r="F7" s="18">
        <f t="shared" si="0"/>
        <v>5.2752792630996002</v>
      </c>
      <c r="G7" s="18">
        <f t="shared" si="0"/>
        <v>6.4475635437884007</v>
      </c>
      <c r="H7" s="18">
        <f t="shared" si="0"/>
        <v>7.0337056841328005</v>
      </c>
      <c r="I7" s="18">
        <f t="shared" si="0"/>
        <v>7.6198478244772003</v>
      </c>
      <c r="J7" s="18">
        <f t="shared" si="0"/>
        <v>8.205989964821601</v>
      </c>
      <c r="K7" s="18">
        <f t="shared" si="0"/>
        <v>8.7921321051660009</v>
      </c>
    </row>
    <row r="8" spans="1:11" ht="15.75" thickBot="1" x14ac:dyDescent="0.3">
      <c r="A8" s="35"/>
      <c r="B8" s="36"/>
      <c r="C8" s="36"/>
      <c r="D8" s="36"/>
      <c r="E8" s="36"/>
      <c r="F8" s="36"/>
      <c r="G8" s="36"/>
      <c r="H8" s="36"/>
      <c r="I8" s="36"/>
      <c r="J8" s="36"/>
      <c r="K8" s="37"/>
    </row>
    <row r="9" spans="1:11" ht="15.75" thickBot="1" x14ac:dyDescent="0.3">
      <c r="A9" s="114" t="s">
        <v>58</v>
      </c>
      <c r="B9" s="115"/>
      <c r="C9" s="115"/>
      <c r="D9" s="115"/>
      <c r="E9" s="115"/>
      <c r="F9" s="115"/>
      <c r="G9" s="115"/>
      <c r="H9" s="115"/>
      <c r="I9" s="115"/>
      <c r="J9" s="115"/>
      <c r="K9" s="116"/>
    </row>
    <row r="10" spans="1:11" ht="35.25" customHeight="1" thickBot="1" x14ac:dyDescent="0.3">
      <c r="A10" s="127" t="s">
        <v>59</v>
      </c>
      <c r="B10" s="128"/>
      <c r="C10" s="128"/>
      <c r="D10" s="128"/>
      <c r="E10" s="128"/>
      <c r="F10" s="128"/>
      <c r="G10" s="128"/>
      <c r="H10" s="128"/>
      <c r="I10" s="128"/>
      <c r="J10" s="128"/>
      <c r="K10" s="129"/>
    </row>
    <row r="11" spans="1:11" ht="17.25" customHeight="1" thickBot="1" x14ac:dyDescent="0.3">
      <c r="A11" s="114" t="s">
        <v>78</v>
      </c>
      <c r="B11" s="115"/>
      <c r="C11" s="115"/>
      <c r="D11" s="115"/>
      <c r="E11" s="115"/>
      <c r="F11" s="115"/>
      <c r="G11" s="115"/>
      <c r="H11" s="115"/>
      <c r="I11" s="115"/>
      <c r="J11" s="115"/>
      <c r="K11" s="116"/>
    </row>
    <row r="12" spans="1:11" ht="71.25" customHeight="1" thickBot="1" x14ac:dyDescent="0.3">
      <c r="A12" s="130" t="s">
        <v>79</v>
      </c>
      <c r="B12" s="131"/>
      <c r="C12" s="131"/>
      <c r="D12" s="131"/>
      <c r="E12" s="131"/>
      <c r="F12" s="131"/>
      <c r="G12" s="131"/>
      <c r="H12" s="131"/>
      <c r="I12" s="131"/>
      <c r="J12" s="131"/>
      <c r="K12" s="132"/>
    </row>
    <row r="13" spans="1:11" ht="15.75" thickBot="1" x14ac:dyDescent="0.3">
      <c r="A13" s="80" t="s">
        <v>88</v>
      </c>
      <c r="B13" s="81"/>
      <c r="C13" s="81"/>
      <c r="D13" s="81"/>
      <c r="E13" s="81"/>
      <c r="F13" s="81"/>
      <c r="G13" s="81"/>
      <c r="H13" s="81"/>
      <c r="I13" s="81"/>
      <c r="J13" s="81"/>
      <c r="K13" s="82"/>
    </row>
    <row r="14" spans="1:11" x14ac:dyDescent="0.25">
      <c r="A14" s="133" t="s">
        <v>61</v>
      </c>
      <c r="B14" s="42"/>
      <c r="C14" s="42"/>
      <c r="D14" s="42"/>
      <c r="E14" s="42"/>
      <c r="F14" s="42"/>
      <c r="G14" s="42"/>
      <c r="H14" s="42"/>
      <c r="I14" s="42"/>
      <c r="J14" s="42"/>
      <c r="K14" s="134"/>
    </row>
    <row r="15" spans="1:11" ht="138" customHeight="1" thickBot="1" x14ac:dyDescent="0.3">
      <c r="A15" s="117" t="s">
        <v>91</v>
      </c>
      <c r="B15" s="103"/>
      <c r="C15" s="103"/>
      <c r="D15" s="103"/>
      <c r="E15" s="103"/>
      <c r="F15" s="103"/>
      <c r="G15" s="103"/>
      <c r="H15" s="103"/>
      <c r="I15" s="103"/>
      <c r="J15" s="103"/>
      <c r="K15" s="104"/>
    </row>
    <row r="16" spans="1:11" ht="15.75" thickBot="1" x14ac:dyDescent="0.3">
      <c r="A16" s="80" t="s">
        <v>62</v>
      </c>
      <c r="B16" s="81"/>
      <c r="C16" s="81"/>
      <c r="D16" s="81"/>
      <c r="E16" s="81"/>
      <c r="F16" s="81"/>
      <c r="G16" s="81"/>
      <c r="H16" s="81"/>
      <c r="I16" s="81"/>
      <c r="J16" s="81"/>
      <c r="K16" s="82"/>
    </row>
    <row r="17" spans="1:11" ht="63.75" customHeight="1" thickBot="1" x14ac:dyDescent="0.3">
      <c r="A17" s="102" t="s">
        <v>93</v>
      </c>
      <c r="B17" s="103"/>
      <c r="C17" s="103"/>
      <c r="D17" s="103"/>
      <c r="E17" s="103"/>
      <c r="F17" s="103"/>
      <c r="G17" s="103"/>
      <c r="H17" s="103"/>
      <c r="I17" s="103"/>
      <c r="J17" s="103"/>
      <c r="K17" s="104"/>
    </row>
    <row r="18" spans="1:11" ht="15.75" thickBot="1" x14ac:dyDescent="0.3">
      <c r="A18" s="80" t="s">
        <v>63</v>
      </c>
      <c r="B18" s="81"/>
      <c r="C18" s="81"/>
      <c r="D18" s="81"/>
      <c r="E18" s="81"/>
      <c r="F18" s="81"/>
      <c r="G18" s="81"/>
      <c r="H18" s="81"/>
      <c r="I18" s="81"/>
      <c r="J18" s="81"/>
      <c r="K18" s="82"/>
    </row>
    <row r="19" spans="1:11" ht="122.25" customHeight="1" thickBot="1" x14ac:dyDescent="0.3">
      <c r="A19" s="102" t="s">
        <v>64</v>
      </c>
      <c r="B19" s="103"/>
      <c r="C19" s="103"/>
      <c r="D19" s="103"/>
      <c r="E19" s="103"/>
      <c r="F19" s="103"/>
      <c r="G19" s="103"/>
      <c r="H19" s="103"/>
      <c r="I19" s="103"/>
      <c r="J19" s="103"/>
      <c r="K19" s="104"/>
    </row>
    <row r="20" spans="1:11" x14ac:dyDescent="0.25">
      <c r="A20" s="105" t="s">
        <v>66</v>
      </c>
      <c r="B20" s="106"/>
      <c r="C20" s="106"/>
      <c r="D20" s="106"/>
      <c r="E20" s="106"/>
      <c r="F20" s="106"/>
      <c r="G20" s="106"/>
      <c r="H20" s="106"/>
      <c r="I20" s="106"/>
      <c r="J20" s="106"/>
      <c r="K20" s="107"/>
    </row>
    <row r="21" spans="1:11" ht="16.5" customHeight="1" thickBot="1" x14ac:dyDescent="0.3">
      <c r="A21" s="108" t="s">
        <v>65</v>
      </c>
      <c r="B21" s="109"/>
      <c r="C21" s="109"/>
      <c r="D21" s="109"/>
      <c r="E21" s="109"/>
      <c r="F21" s="109"/>
      <c r="G21" s="109"/>
      <c r="H21" s="109"/>
      <c r="I21" s="109"/>
      <c r="J21" s="109"/>
      <c r="K21" s="110"/>
    </row>
    <row r="22" spans="1:11" ht="103.5" customHeight="1" thickBot="1" x14ac:dyDescent="0.3">
      <c r="A22" s="111" t="s">
        <v>89</v>
      </c>
      <c r="B22" s="112"/>
      <c r="C22" s="112"/>
      <c r="D22" s="112"/>
      <c r="E22" s="112"/>
      <c r="F22" s="112"/>
      <c r="G22" s="112"/>
      <c r="H22" s="112"/>
      <c r="I22" s="112"/>
      <c r="J22" s="112"/>
      <c r="K22" s="113"/>
    </row>
    <row r="23" spans="1:11" ht="16.5" customHeight="1" thickBot="1" x14ac:dyDescent="0.3">
      <c r="A23" s="114" t="s">
        <v>69</v>
      </c>
      <c r="B23" s="115"/>
      <c r="C23" s="115"/>
      <c r="D23" s="115"/>
      <c r="E23" s="115"/>
      <c r="F23" s="115"/>
      <c r="G23" s="115"/>
      <c r="H23" s="115"/>
      <c r="I23" s="115"/>
      <c r="J23" s="115"/>
      <c r="K23" s="116"/>
    </row>
    <row r="24" spans="1:11" ht="37.5" customHeight="1" thickBot="1" x14ac:dyDescent="0.3">
      <c r="A24" s="83" t="s">
        <v>80</v>
      </c>
      <c r="B24" s="84"/>
      <c r="C24" s="84"/>
      <c r="D24" s="84"/>
      <c r="E24" s="84"/>
      <c r="F24" s="84"/>
      <c r="G24" s="84"/>
      <c r="H24" s="84"/>
      <c r="I24" s="84"/>
      <c r="J24" s="84"/>
      <c r="K24" s="85"/>
    </row>
    <row r="25" spans="1:11" ht="16.5" customHeight="1" thickBot="1" x14ac:dyDescent="0.3">
      <c r="A25" s="80" t="s">
        <v>84</v>
      </c>
      <c r="B25" s="81"/>
      <c r="C25" s="81"/>
      <c r="D25" s="81"/>
      <c r="E25" s="81"/>
      <c r="F25" s="81"/>
      <c r="G25" s="81"/>
      <c r="H25" s="81"/>
      <c r="I25" s="81"/>
      <c r="J25" s="81"/>
      <c r="K25" s="82"/>
    </row>
    <row r="26" spans="1:11" ht="126" customHeight="1" x14ac:dyDescent="0.25">
      <c r="A26" s="91" t="s">
        <v>81</v>
      </c>
      <c r="B26" s="101"/>
      <c r="C26" s="101"/>
      <c r="D26" s="101"/>
      <c r="E26" s="101"/>
      <c r="F26" s="101"/>
      <c r="G26" s="101"/>
      <c r="H26" s="101"/>
      <c r="I26" s="101"/>
      <c r="J26" s="101"/>
      <c r="K26" s="93"/>
    </row>
    <row r="27" spans="1:11" ht="138" customHeight="1" x14ac:dyDescent="0.25">
      <c r="A27" s="91" t="s">
        <v>82</v>
      </c>
      <c r="B27" s="101"/>
      <c r="C27" s="101"/>
      <c r="D27" s="101"/>
      <c r="E27" s="101"/>
      <c r="F27" s="101"/>
      <c r="G27" s="101"/>
      <c r="H27" s="101"/>
      <c r="I27" s="101"/>
      <c r="J27" s="101"/>
      <c r="K27" s="93"/>
    </row>
    <row r="28" spans="1:11" ht="149.25" customHeight="1" x14ac:dyDescent="0.25">
      <c r="A28" s="91" t="s">
        <v>83</v>
      </c>
      <c r="B28" s="92"/>
      <c r="C28" s="92"/>
      <c r="D28" s="92"/>
      <c r="E28" s="92"/>
      <c r="F28" s="92"/>
      <c r="G28" s="92"/>
      <c r="H28" s="92"/>
      <c r="I28" s="92"/>
      <c r="J28" s="92"/>
      <c r="K28" s="93"/>
    </row>
    <row r="29" spans="1:11" ht="54" customHeight="1" thickBot="1" x14ac:dyDescent="0.3">
      <c r="A29" s="88" t="s">
        <v>85</v>
      </c>
      <c r="B29" s="89"/>
      <c r="C29" s="89"/>
      <c r="D29" s="89"/>
      <c r="E29" s="89"/>
      <c r="F29" s="89"/>
      <c r="G29" s="89"/>
      <c r="H29" s="89"/>
      <c r="I29" s="89"/>
      <c r="J29" s="89"/>
      <c r="K29" s="90"/>
    </row>
    <row r="30" spans="1:11" ht="15.75" thickBot="1" x14ac:dyDescent="0.3">
      <c r="A30" s="80" t="s">
        <v>71</v>
      </c>
      <c r="B30" s="81"/>
      <c r="C30" s="81"/>
      <c r="D30" s="81"/>
      <c r="E30" s="81"/>
      <c r="F30" s="81"/>
      <c r="G30" s="81"/>
      <c r="H30" s="81"/>
      <c r="I30" s="81"/>
      <c r="J30" s="81"/>
      <c r="K30" s="82"/>
    </row>
    <row r="31" spans="1:11" ht="131.25" customHeight="1" thickBot="1" x14ac:dyDescent="0.3">
      <c r="A31" s="83" t="s">
        <v>86</v>
      </c>
      <c r="B31" s="84"/>
      <c r="C31" s="84"/>
      <c r="D31" s="84"/>
      <c r="E31" s="84"/>
      <c r="F31" s="84"/>
      <c r="G31" s="84"/>
      <c r="H31" s="84"/>
      <c r="I31" s="84"/>
      <c r="J31" s="84"/>
      <c r="K31" s="85"/>
    </row>
    <row r="32" spans="1:11" ht="32.25" customHeight="1" thickBot="1" x14ac:dyDescent="0.3">
      <c r="A32" s="94" t="s">
        <v>72</v>
      </c>
      <c r="B32" s="95"/>
      <c r="C32" s="95"/>
      <c r="D32" s="95"/>
      <c r="E32" s="95"/>
      <c r="F32" s="95"/>
      <c r="G32" s="95"/>
      <c r="H32" s="95"/>
      <c r="I32" s="95"/>
      <c r="J32" s="95"/>
      <c r="K32" s="96"/>
    </row>
    <row r="33" spans="1:11" ht="15.75" thickBot="1" x14ac:dyDescent="0.3">
      <c r="A33" s="80" t="s">
        <v>73</v>
      </c>
      <c r="B33" s="81"/>
      <c r="C33" s="81"/>
      <c r="D33" s="81"/>
      <c r="E33" s="81"/>
      <c r="F33" s="81"/>
      <c r="G33" s="81"/>
      <c r="H33" s="81"/>
      <c r="I33" s="81"/>
      <c r="J33" s="81"/>
      <c r="K33" s="82"/>
    </row>
    <row r="34" spans="1:11" ht="120.75" customHeight="1" thickBot="1" x14ac:dyDescent="0.3">
      <c r="A34" s="97" t="s">
        <v>74</v>
      </c>
      <c r="B34" s="87"/>
      <c r="C34" s="87"/>
      <c r="D34" s="87"/>
      <c r="E34" s="87"/>
      <c r="F34" s="87"/>
      <c r="G34" s="87"/>
      <c r="H34" s="87"/>
      <c r="I34" s="87"/>
      <c r="J34" s="87"/>
      <c r="K34" s="51"/>
    </row>
    <row r="35" spans="1:11" ht="30" customHeight="1" thickBot="1" x14ac:dyDescent="0.3">
      <c r="A35" s="98" t="s">
        <v>87</v>
      </c>
      <c r="B35" s="99"/>
      <c r="C35" s="99"/>
      <c r="D35" s="99"/>
      <c r="E35" s="99"/>
      <c r="F35" s="99"/>
      <c r="G35" s="99"/>
      <c r="H35" s="99"/>
      <c r="I35" s="99"/>
      <c r="J35" s="99"/>
      <c r="K35" s="100"/>
    </row>
    <row r="36" spans="1:11" ht="15.75" thickBot="1" x14ac:dyDescent="0.3">
      <c r="A36" s="80" t="s">
        <v>75</v>
      </c>
      <c r="B36" s="81"/>
      <c r="C36" s="81"/>
      <c r="D36" s="81"/>
      <c r="E36" s="81"/>
      <c r="F36" s="81"/>
      <c r="G36" s="81"/>
      <c r="H36" s="81"/>
      <c r="I36" s="81"/>
      <c r="J36" s="81"/>
      <c r="K36" s="82"/>
    </row>
    <row r="37" spans="1:11" ht="63.75" customHeight="1" thickBot="1" x14ac:dyDescent="0.3">
      <c r="A37" s="83" t="s">
        <v>76</v>
      </c>
      <c r="B37" s="84"/>
      <c r="C37" s="84"/>
      <c r="D37" s="84"/>
      <c r="E37" s="84"/>
      <c r="F37" s="84"/>
      <c r="G37" s="84"/>
      <c r="H37" s="84"/>
      <c r="I37" s="84"/>
      <c r="J37" s="84"/>
      <c r="K37" s="85"/>
    </row>
    <row r="38" spans="1:11" ht="15.75" thickBot="1" x14ac:dyDescent="0.3">
      <c r="A38" s="86" t="s">
        <v>77</v>
      </c>
      <c r="B38" s="87"/>
      <c r="C38" s="87"/>
      <c r="D38" s="87"/>
      <c r="E38" s="87"/>
      <c r="F38" s="87"/>
      <c r="G38" s="87"/>
      <c r="H38" s="87"/>
      <c r="I38" s="87"/>
      <c r="J38" s="87"/>
      <c r="K38" s="51"/>
    </row>
  </sheetData>
  <sheetProtection password="B6D9" sheet="1" objects="1" scenarios="1" selectLockedCells="1" selectUnlockedCells="1"/>
  <mergeCells count="34">
    <mergeCell ref="A15:K15"/>
    <mergeCell ref="A5:K5"/>
    <mergeCell ref="A2:K2"/>
    <mergeCell ref="A3:K3"/>
    <mergeCell ref="A1:K1"/>
    <mergeCell ref="A9:K9"/>
    <mergeCell ref="A10:K10"/>
    <mergeCell ref="A11:K11"/>
    <mergeCell ref="A12:K12"/>
    <mergeCell ref="A13:K13"/>
    <mergeCell ref="A14:K14"/>
    <mergeCell ref="A27:K27"/>
    <mergeCell ref="A16:K16"/>
    <mergeCell ref="A17:K17"/>
    <mergeCell ref="A18:K18"/>
    <mergeCell ref="A19:K19"/>
    <mergeCell ref="A20:K20"/>
    <mergeCell ref="A21:K21"/>
    <mergeCell ref="A22:K22"/>
    <mergeCell ref="A23:K23"/>
    <mergeCell ref="A24:K24"/>
    <mergeCell ref="A25:K25"/>
    <mergeCell ref="A26:K26"/>
    <mergeCell ref="A36:K36"/>
    <mergeCell ref="A37:K37"/>
    <mergeCell ref="A38:K38"/>
    <mergeCell ref="A29:K29"/>
    <mergeCell ref="A28:K28"/>
    <mergeCell ref="A30:K30"/>
    <mergeCell ref="A31:K31"/>
    <mergeCell ref="A32:K32"/>
    <mergeCell ref="A33:K33"/>
    <mergeCell ref="A34:K34"/>
    <mergeCell ref="A35:K35"/>
  </mergeCells>
  <pageMargins left="0.70866141732283472" right="0.70866141732283472" top="0.74803149606299213" bottom="0.74803149606299213" header="0.31496062992125984" footer="0.31496062992125984"/>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workbookViewId="0">
      <selection activeCell="K3" sqref="K3"/>
    </sheetView>
  </sheetViews>
  <sheetFormatPr defaultRowHeight="15" x14ac:dyDescent="0.25"/>
  <cols>
    <col min="1" max="1" width="15.42578125" customWidth="1"/>
    <col min="2" max="3" width="15.5703125" customWidth="1"/>
    <col min="5" max="5" width="14.7109375" customWidth="1"/>
    <col min="10" max="10" width="9.85546875" customWidth="1"/>
    <col min="11" max="11" width="14.42578125" customWidth="1"/>
    <col min="13" max="13" width="14.85546875" customWidth="1"/>
    <col min="14" max="14" width="13.5703125" customWidth="1"/>
  </cols>
  <sheetData>
    <row r="1" spans="1:14" x14ac:dyDescent="0.25">
      <c r="A1" s="4" t="s">
        <v>6</v>
      </c>
      <c r="B1" s="4" t="s">
        <v>11</v>
      </c>
      <c r="C1" s="4" t="s">
        <v>7</v>
      </c>
      <c r="E1" s="9" t="s">
        <v>13</v>
      </c>
      <c r="F1" s="8" t="s">
        <v>12</v>
      </c>
      <c r="H1" s="3" t="s">
        <v>20</v>
      </c>
      <c r="J1" s="4" t="s">
        <v>22</v>
      </c>
      <c r="K1" s="4" t="s">
        <v>23</v>
      </c>
      <c r="M1" s="3" t="s">
        <v>24</v>
      </c>
      <c r="N1" s="4" t="s">
        <v>23</v>
      </c>
    </row>
    <row r="2" spans="1:14" x14ac:dyDescent="0.25">
      <c r="A2" s="4" t="s">
        <v>3</v>
      </c>
      <c r="B2" s="4">
        <v>30</v>
      </c>
      <c r="C2" s="4">
        <v>100</v>
      </c>
      <c r="E2" s="10" t="s">
        <v>14</v>
      </c>
      <c r="F2" s="4">
        <v>100</v>
      </c>
      <c r="H2" s="3" t="s">
        <v>18</v>
      </c>
      <c r="J2" s="4">
        <v>0</v>
      </c>
      <c r="K2" s="4">
        <v>0</v>
      </c>
      <c r="M2" s="11">
        <v>0</v>
      </c>
      <c r="N2" s="3">
        <v>0</v>
      </c>
    </row>
    <row r="3" spans="1:14" x14ac:dyDescent="0.25">
      <c r="A3" s="4" t="s">
        <v>4</v>
      </c>
      <c r="B3" s="4">
        <v>35</v>
      </c>
      <c r="C3" s="4">
        <v>200</v>
      </c>
      <c r="E3" s="10" t="s">
        <v>4</v>
      </c>
      <c r="F3" s="4">
        <v>150</v>
      </c>
      <c r="H3" s="3" t="s">
        <v>19</v>
      </c>
      <c r="J3" s="4">
        <v>0.5</v>
      </c>
      <c r="K3" s="4">
        <v>11</v>
      </c>
    </row>
    <row r="4" spans="1:14" x14ac:dyDescent="0.25">
      <c r="A4" s="4" t="s">
        <v>5</v>
      </c>
      <c r="B4" s="4">
        <v>40</v>
      </c>
      <c r="C4" s="4">
        <v>300</v>
      </c>
      <c r="E4" s="10" t="s">
        <v>5</v>
      </c>
      <c r="F4" s="4">
        <v>300</v>
      </c>
      <c r="J4" s="4">
        <v>1</v>
      </c>
      <c r="K4" s="4">
        <v>21</v>
      </c>
    </row>
    <row r="5" spans="1:14" x14ac:dyDescent="0.25">
      <c r="J5" s="4">
        <v>1.5</v>
      </c>
      <c r="K5" s="4">
        <v>32</v>
      </c>
    </row>
    <row r="6" spans="1:14" x14ac:dyDescent="0.25">
      <c r="J6" s="4">
        <v>2</v>
      </c>
      <c r="K6" s="4">
        <v>43</v>
      </c>
    </row>
    <row r="7" spans="1:14" x14ac:dyDescent="0.25">
      <c r="J7" s="4">
        <v>2.5</v>
      </c>
      <c r="K7" s="4">
        <v>54</v>
      </c>
    </row>
    <row r="8" spans="1:14" x14ac:dyDescent="0.25">
      <c r="J8" s="4">
        <v>3</v>
      </c>
      <c r="K8" s="4">
        <v>64</v>
      </c>
    </row>
  </sheetData>
  <sheetProtection password="B6D9" sheet="1" objects="1" scenarios="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Расчет</vt:lpstr>
      <vt:lpstr>Рекомендации по расчету</vt:lpstr>
      <vt:lpstr>Расчетные данные</vt:lpstr>
      <vt:lpstr>Расчет!Область_печати</vt:lpstr>
      <vt:lpstr>'Рекомендации по расчету'!Область_печати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Расчет спли-систем</cp:keywords>
  <cp:lastModifiedBy/>
  <dcterms:created xsi:type="dcterms:W3CDTF">2006-09-16T00:00:00Z</dcterms:created>
  <dcterms:modified xsi:type="dcterms:W3CDTF">2016-04-30T12:14:39Z</dcterms:modified>
</cp:coreProperties>
</file>